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494D7C8-9F6D-4803-B1AE-D2B7299B73E1}" xr6:coauthVersionLast="45" xr6:coauthVersionMax="45" xr10:uidLastSave="{00000000-0000-0000-0000-000000000000}"/>
  <bookViews>
    <workbookView xWindow="-120" yWindow="-120" windowWidth="29040" windowHeight="15840" tabRatio="807" firstSheet="1" activeTab="1" xr2:uid="{B51624E1-5C47-4D72-BAC2-1752D8644DC3}"/>
  </bookViews>
  <sheets>
    <sheet name="คร_สรุปตามที่ปช_หมายเหตุ" sheetId="36" state="hidden" r:id="rId1"/>
    <sheet name="ตารางของบกลาง โควิด-19 ปี 2564" sheetId="39" r:id="rId2"/>
    <sheet name="คาดการณ์ ปชก ต่างด้าว" sheetId="34" state="hidden" r:id="rId3"/>
    <sheet name=" ด่าน " sheetId="29" state="hidden" r:id="rId4"/>
  </sheets>
  <definedNames>
    <definedName name="__ddd1" localSheetId="3">#REF!</definedName>
    <definedName name="__ddd1">#REF!</definedName>
    <definedName name="__ddd10" localSheetId="3">#REF!</definedName>
    <definedName name="__ddd10">#REF!</definedName>
    <definedName name="__ddd11" localSheetId="3">#REF!</definedName>
    <definedName name="__ddd11">#REF!</definedName>
    <definedName name="__ddd12" localSheetId="3">#REF!</definedName>
    <definedName name="__ddd12">#REF!</definedName>
    <definedName name="__ddd15" localSheetId="3">#REF!</definedName>
    <definedName name="__ddd15">#REF!</definedName>
    <definedName name="__ddd2" localSheetId="3">#REF!</definedName>
    <definedName name="__ddd2">#REF!</definedName>
    <definedName name="__ddd22" localSheetId="3">#REF!</definedName>
    <definedName name="__ddd22">#REF!</definedName>
    <definedName name="__ddd23" localSheetId="3">#REF!</definedName>
    <definedName name="__ddd23">#REF!</definedName>
    <definedName name="__ddd3" localSheetId="3">#REF!</definedName>
    <definedName name="__ddd3">#REF!</definedName>
    <definedName name="__ddd5" localSheetId="3">#REF!</definedName>
    <definedName name="__ddd5">#REF!</definedName>
    <definedName name="__ddd6" localSheetId="3">#REF!</definedName>
    <definedName name="__ddd6">#REF!</definedName>
    <definedName name="__ddd8" localSheetId="3">#REF!</definedName>
    <definedName name="__ddd8">#REF!</definedName>
    <definedName name="__ddd9" localSheetId="3">#REF!</definedName>
    <definedName name="__ddd9">#REF!</definedName>
    <definedName name="__end001" localSheetId="3">#REF!</definedName>
    <definedName name="__end001">#REF!</definedName>
    <definedName name="__end01" localSheetId="3">#REF!</definedName>
    <definedName name="__end01">#REF!</definedName>
    <definedName name="_ddd1" localSheetId="3">#REF!</definedName>
    <definedName name="_ddd1">#REF!</definedName>
    <definedName name="_ddd10" localSheetId="3">#REF!</definedName>
    <definedName name="_ddd10">#REF!</definedName>
    <definedName name="_ddd11" localSheetId="3">#REF!</definedName>
    <definedName name="_ddd11">#REF!</definedName>
    <definedName name="_ddd12" localSheetId="3">#REF!</definedName>
    <definedName name="_ddd12">#REF!</definedName>
    <definedName name="_ddd15" localSheetId="3">#REF!</definedName>
    <definedName name="_ddd15">#REF!</definedName>
    <definedName name="_ddd2" localSheetId="3">#REF!</definedName>
    <definedName name="_ddd2">#REF!</definedName>
    <definedName name="_ddd22" localSheetId="3">#REF!</definedName>
    <definedName name="_ddd22">#REF!</definedName>
    <definedName name="_ddd23" localSheetId="3">#REF!</definedName>
    <definedName name="_ddd23">#REF!</definedName>
    <definedName name="_ddd3" localSheetId="3">#REF!</definedName>
    <definedName name="_ddd3">#REF!</definedName>
    <definedName name="_ddd5" localSheetId="3">#REF!</definedName>
    <definedName name="_ddd5">#REF!</definedName>
    <definedName name="_ddd6" localSheetId="3">#REF!</definedName>
    <definedName name="_ddd6">#REF!</definedName>
    <definedName name="_ddd8" localSheetId="3">#REF!</definedName>
    <definedName name="_ddd8">#REF!</definedName>
    <definedName name="_ddd9" localSheetId="3">#REF!</definedName>
    <definedName name="_ddd9">#REF!</definedName>
    <definedName name="_end001" localSheetId="3">#REF!</definedName>
    <definedName name="_end001">#REF!</definedName>
    <definedName name="_end01" localSheetId="3">#REF!</definedName>
    <definedName name="_end01">#REF!</definedName>
    <definedName name="_xlnm._FilterDatabase" localSheetId="3" hidden="1">' ด่าน '!$A$7:$AB$59</definedName>
    <definedName name="AAA" localSheetId="3">#REF!</definedName>
    <definedName name="AAA">#REF!</definedName>
    <definedName name="AAA0" localSheetId="3">#REF!</definedName>
    <definedName name="AAA0">#REF!</definedName>
    <definedName name="AAA00" localSheetId="3">#REF!</definedName>
    <definedName name="AAA00">#REF!</definedName>
    <definedName name="AAA000" localSheetId="3">#REF!</definedName>
    <definedName name="AAA000">#REF!</definedName>
    <definedName name="dep" localSheetId="3">#REF!</definedName>
    <definedName name="dep">#REF!</definedName>
    <definedName name="drop1" localSheetId="3">#REF!</definedName>
    <definedName name="drop1">#REF!</definedName>
    <definedName name="end" localSheetId="3">#REF!</definedName>
    <definedName name="end">#REF!</definedName>
    <definedName name="END000" localSheetId="3">#REF!</definedName>
    <definedName name="END000">#REF!</definedName>
    <definedName name="_xlnm.Print_Area" localSheetId="3">' ด่าน '!$A$1:$W$59</definedName>
    <definedName name="_xlnm.Print_Area" localSheetId="0">คร_สรุปตามที่ปช_หมายเหตุ!$A$1:$C$22</definedName>
    <definedName name="_xlnm.Print_Titles" localSheetId="3">' ด่าน '!$5:$7</definedName>
    <definedName name="view" localSheetId="3">#REF!</definedName>
    <definedName name="view">#REF!</definedName>
    <definedName name="vsprj" localSheetId="3">#REF!</definedName>
    <definedName name="vsprj">#REF!</definedName>
    <definedName name="vsprj0" localSheetId="3">#REF!</definedName>
    <definedName name="vsprj0">#REF!</definedName>
    <definedName name="vsprj00" localSheetId="3">#REF!</definedName>
    <definedName name="vsprj00">#REF!</definedName>
    <definedName name="vsprj000" localSheetId="3">#REF!</definedName>
    <definedName name="vsprj000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9" l="1"/>
  <c r="H10" i="39"/>
  <c r="C9" i="39"/>
  <c r="D9" i="39"/>
  <c r="E9" i="39"/>
  <c r="F9" i="39"/>
  <c r="G9" i="39"/>
  <c r="H9" i="39"/>
  <c r="B9" i="39"/>
  <c r="H8" i="39"/>
  <c r="H7" i="39"/>
  <c r="C6" i="39"/>
  <c r="C5" i="39" s="1"/>
  <c r="D6" i="39"/>
  <c r="E6" i="39"/>
  <c r="E5" i="39" s="1"/>
  <c r="F6" i="39"/>
  <c r="F5" i="39" s="1"/>
  <c r="G6" i="39"/>
  <c r="G5" i="39" s="1"/>
  <c r="B6" i="39"/>
  <c r="B5" i="39" s="1"/>
  <c r="D5" i="39" l="1"/>
  <c r="H6" i="39"/>
  <c r="H5" i="39" s="1"/>
  <c r="B9" i="36" l="1"/>
  <c r="B8" i="36"/>
  <c r="B22" i="36" l="1"/>
  <c r="B21" i="36" s="1"/>
  <c r="B20" i="36" l="1"/>
  <c r="B19" i="36"/>
  <c r="T59" i="29"/>
  <c r="U59" i="29" s="1"/>
  <c r="Q59" i="29"/>
  <c r="R59" i="29" s="1"/>
  <c r="N59" i="29"/>
  <c r="O59" i="29" s="1"/>
  <c r="J59" i="29"/>
  <c r="H59" i="29"/>
  <c r="F59" i="29"/>
  <c r="D59" i="29"/>
  <c r="T58" i="29"/>
  <c r="U58" i="29" s="1"/>
  <c r="Q58" i="29"/>
  <c r="R58" i="29" s="1"/>
  <c r="N58" i="29"/>
  <c r="O58" i="29" s="1"/>
  <c r="J58" i="29"/>
  <c r="H58" i="29"/>
  <c r="F58" i="29"/>
  <c r="D58" i="29"/>
  <c r="T57" i="29"/>
  <c r="U57" i="29" s="1"/>
  <c r="Q57" i="29"/>
  <c r="R57" i="29" s="1"/>
  <c r="N57" i="29"/>
  <c r="O57" i="29" s="1"/>
  <c r="J57" i="29"/>
  <c r="H57" i="29"/>
  <c r="F57" i="29"/>
  <c r="D57" i="29"/>
  <c r="T56" i="29"/>
  <c r="U56" i="29" s="1"/>
  <c r="Q56" i="29"/>
  <c r="R56" i="29" s="1"/>
  <c r="N56" i="29"/>
  <c r="O56" i="29" s="1"/>
  <c r="J56" i="29"/>
  <c r="H56" i="29"/>
  <c r="F56" i="29"/>
  <c r="D56" i="29"/>
  <c r="T55" i="29"/>
  <c r="U55" i="29" s="1"/>
  <c r="Q55" i="29"/>
  <c r="R55" i="29" s="1"/>
  <c r="N55" i="29"/>
  <c r="O55" i="29" s="1"/>
  <c r="J55" i="29"/>
  <c r="H55" i="29"/>
  <c r="F55" i="29"/>
  <c r="D55" i="29"/>
  <c r="T54" i="29"/>
  <c r="U54" i="29" s="1"/>
  <c r="Q54" i="29"/>
  <c r="R54" i="29" s="1"/>
  <c r="N54" i="29"/>
  <c r="O54" i="29" s="1"/>
  <c r="J54" i="29"/>
  <c r="H54" i="29"/>
  <c r="F54" i="29"/>
  <c r="D54" i="29"/>
  <c r="T53" i="29"/>
  <c r="U53" i="29" s="1"/>
  <c r="Q53" i="29"/>
  <c r="R53" i="29" s="1"/>
  <c r="N53" i="29"/>
  <c r="O53" i="29" s="1"/>
  <c r="J53" i="29"/>
  <c r="H53" i="29"/>
  <c r="F53" i="29"/>
  <c r="D53" i="29"/>
  <c r="T52" i="29"/>
  <c r="U52" i="29" s="1"/>
  <c r="Q52" i="29"/>
  <c r="R52" i="29" s="1"/>
  <c r="N52" i="29"/>
  <c r="O52" i="29" s="1"/>
  <c r="J52" i="29"/>
  <c r="H52" i="29"/>
  <c r="F52" i="29"/>
  <c r="D52" i="29"/>
  <c r="T51" i="29"/>
  <c r="U51" i="29" s="1"/>
  <c r="Q51" i="29"/>
  <c r="R51" i="29" s="1"/>
  <c r="N51" i="29"/>
  <c r="O51" i="29" s="1"/>
  <c r="J51" i="29"/>
  <c r="H51" i="29"/>
  <c r="F51" i="29"/>
  <c r="D51" i="29"/>
  <c r="T50" i="29"/>
  <c r="U50" i="29" s="1"/>
  <c r="Q50" i="29"/>
  <c r="R50" i="29" s="1"/>
  <c r="N50" i="29"/>
  <c r="O50" i="29" s="1"/>
  <c r="J50" i="29"/>
  <c r="H50" i="29"/>
  <c r="F50" i="29"/>
  <c r="D50" i="29"/>
  <c r="T49" i="29"/>
  <c r="U49" i="29" s="1"/>
  <c r="Q49" i="29"/>
  <c r="R49" i="29" s="1"/>
  <c r="N49" i="29"/>
  <c r="O49" i="29" s="1"/>
  <c r="J49" i="29"/>
  <c r="H49" i="29"/>
  <c r="F49" i="29"/>
  <c r="D49" i="29"/>
  <c r="T48" i="29"/>
  <c r="U48" i="29" s="1"/>
  <c r="Q48" i="29"/>
  <c r="R48" i="29" s="1"/>
  <c r="N48" i="29"/>
  <c r="O48" i="29" s="1"/>
  <c r="J48" i="29"/>
  <c r="H48" i="29"/>
  <c r="F48" i="29"/>
  <c r="D48" i="29"/>
  <c r="T47" i="29"/>
  <c r="U47" i="29" s="1"/>
  <c r="Q47" i="29"/>
  <c r="R47" i="29" s="1"/>
  <c r="N47" i="29"/>
  <c r="O47" i="29" s="1"/>
  <c r="J47" i="29"/>
  <c r="H47" i="29"/>
  <c r="F47" i="29"/>
  <c r="D47" i="29"/>
  <c r="T46" i="29"/>
  <c r="U46" i="29" s="1"/>
  <c r="Q46" i="29"/>
  <c r="R46" i="29" s="1"/>
  <c r="N46" i="29"/>
  <c r="O46" i="29" s="1"/>
  <c r="J46" i="29"/>
  <c r="H46" i="29"/>
  <c r="F46" i="29"/>
  <c r="D46" i="29"/>
  <c r="T45" i="29"/>
  <c r="U45" i="29" s="1"/>
  <c r="Q45" i="29"/>
  <c r="R45" i="29" s="1"/>
  <c r="N45" i="29"/>
  <c r="O45" i="29" s="1"/>
  <c r="J45" i="29"/>
  <c r="H45" i="29"/>
  <c r="F45" i="29"/>
  <c r="D45" i="29"/>
  <c r="T44" i="29"/>
  <c r="U44" i="29" s="1"/>
  <c r="Q44" i="29"/>
  <c r="R44" i="29" s="1"/>
  <c r="N44" i="29"/>
  <c r="O44" i="29" s="1"/>
  <c r="J44" i="29"/>
  <c r="H44" i="29"/>
  <c r="F44" i="29"/>
  <c r="D44" i="29"/>
  <c r="T43" i="29"/>
  <c r="U43" i="29" s="1"/>
  <c r="Q43" i="29"/>
  <c r="R43" i="29" s="1"/>
  <c r="N43" i="29"/>
  <c r="O43" i="29" s="1"/>
  <c r="J43" i="29"/>
  <c r="H43" i="29"/>
  <c r="F43" i="29"/>
  <c r="D43" i="29"/>
  <c r="T42" i="29"/>
  <c r="U42" i="29" s="1"/>
  <c r="Q42" i="29"/>
  <c r="R42" i="29" s="1"/>
  <c r="N42" i="29"/>
  <c r="O42" i="29" s="1"/>
  <c r="J42" i="29"/>
  <c r="H42" i="29"/>
  <c r="F42" i="29"/>
  <c r="D42" i="29"/>
  <c r="T41" i="29"/>
  <c r="U41" i="29" s="1"/>
  <c r="Q41" i="29"/>
  <c r="R41" i="29" s="1"/>
  <c r="N41" i="29"/>
  <c r="O41" i="29" s="1"/>
  <c r="J41" i="29"/>
  <c r="H41" i="29"/>
  <c r="F41" i="29"/>
  <c r="D41" i="29"/>
  <c r="T40" i="29"/>
  <c r="U40" i="29" s="1"/>
  <c r="Q40" i="29"/>
  <c r="R40" i="29" s="1"/>
  <c r="N40" i="29"/>
  <c r="O40" i="29" s="1"/>
  <c r="J40" i="29"/>
  <c r="H40" i="29"/>
  <c r="F40" i="29"/>
  <c r="D40" i="29"/>
  <c r="T39" i="29"/>
  <c r="U39" i="29" s="1"/>
  <c r="Q39" i="29"/>
  <c r="R39" i="29" s="1"/>
  <c r="N39" i="29"/>
  <c r="O39" i="29" s="1"/>
  <c r="J39" i="29"/>
  <c r="H39" i="29"/>
  <c r="F39" i="29"/>
  <c r="D39" i="29"/>
  <c r="T38" i="29"/>
  <c r="U38" i="29" s="1"/>
  <c r="Q38" i="29"/>
  <c r="R38" i="29" s="1"/>
  <c r="N38" i="29"/>
  <c r="O38" i="29" s="1"/>
  <c r="J38" i="29"/>
  <c r="H38" i="29"/>
  <c r="F38" i="29"/>
  <c r="D38" i="29"/>
  <c r="T37" i="29"/>
  <c r="U37" i="29" s="1"/>
  <c r="Q37" i="29"/>
  <c r="R37" i="29" s="1"/>
  <c r="N37" i="29"/>
  <c r="O37" i="29" s="1"/>
  <c r="J37" i="29"/>
  <c r="H37" i="29"/>
  <c r="F37" i="29"/>
  <c r="D37" i="29"/>
  <c r="T36" i="29"/>
  <c r="U36" i="29" s="1"/>
  <c r="Q36" i="29"/>
  <c r="R36" i="29" s="1"/>
  <c r="N36" i="29"/>
  <c r="O36" i="29" s="1"/>
  <c r="J36" i="29"/>
  <c r="H36" i="29"/>
  <c r="F36" i="29"/>
  <c r="D36" i="29"/>
  <c r="T35" i="29"/>
  <c r="U35" i="29" s="1"/>
  <c r="Q35" i="29"/>
  <c r="R35" i="29" s="1"/>
  <c r="N35" i="29"/>
  <c r="O35" i="29" s="1"/>
  <c r="J35" i="29"/>
  <c r="H35" i="29"/>
  <c r="F35" i="29"/>
  <c r="D35" i="29"/>
  <c r="T34" i="29"/>
  <c r="U34" i="29" s="1"/>
  <c r="Q34" i="29"/>
  <c r="R34" i="29" s="1"/>
  <c r="N34" i="29"/>
  <c r="O34" i="29" s="1"/>
  <c r="J34" i="29"/>
  <c r="H34" i="29"/>
  <c r="F34" i="29"/>
  <c r="D34" i="29"/>
  <c r="T33" i="29"/>
  <c r="U33" i="29" s="1"/>
  <c r="Q33" i="29"/>
  <c r="R33" i="29" s="1"/>
  <c r="N33" i="29"/>
  <c r="O33" i="29" s="1"/>
  <c r="J33" i="29"/>
  <c r="H33" i="29"/>
  <c r="F33" i="29"/>
  <c r="D33" i="29"/>
  <c r="T32" i="29"/>
  <c r="U32" i="29" s="1"/>
  <c r="Q32" i="29"/>
  <c r="R32" i="29" s="1"/>
  <c r="N32" i="29"/>
  <c r="O32" i="29" s="1"/>
  <c r="J32" i="29"/>
  <c r="H32" i="29"/>
  <c r="F32" i="29"/>
  <c r="D32" i="29"/>
  <c r="T31" i="29"/>
  <c r="U31" i="29" s="1"/>
  <c r="Q31" i="29"/>
  <c r="R31" i="29" s="1"/>
  <c r="N31" i="29"/>
  <c r="O31" i="29" s="1"/>
  <c r="J31" i="29"/>
  <c r="H31" i="29"/>
  <c r="F31" i="29"/>
  <c r="D31" i="29"/>
  <c r="T30" i="29"/>
  <c r="U30" i="29" s="1"/>
  <c r="Q30" i="29"/>
  <c r="R30" i="29" s="1"/>
  <c r="N30" i="29"/>
  <c r="O30" i="29" s="1"/>
  <c r="J30" i="29"/>
  <c r="H30" i="29"/>
  <c r="F30" i="29"/>
  <c r="D30" i="29"/>
  <c r="T29" i="29"/>
  <c r="U29" i="29" s="1"/>
  <c r="Q29" i="29"/>
  <c r="R29" i="29" s="1"/>
  <c r="N29" i="29"/>
  <c r="O29" i="29" s="1"/>
  <c r="J29" i="29"/>
  <c r="H29" i="29"/>
  <c r="F29" i="29"/>
  <c r="D29" i="29"/>
  <c r="T28" i="29"/>
  <c r="U28" i="29" s="1"/>
  <c r="Q28" i="29"/>
  <c r="R28" i="29" s="1"/>
  <c r="N28" i="29"/>
  <c r="O28" i="29" s="1"/>
  <c r="J28" i="29"/>
  <c r="H28" i="29"/>
  <c r="F28" i="29"/>
  <c r="D28" i="29"/>
  <c r="T27" i="29"/>
  <c r="U27" i="29" s="1"/>
  <c r="Q27" i="29"/>
  <c r="R27" i="29" s="1"/>
  <c r="N27" i="29"/>
  <c r="O27" i="29" s="1"/>
  <c r="J27" i="29"/>
  <c r="H27" i="29"/>
  <c r="F27" i="29"/>
  <c r="D27" i="29"/>
  <c r="T26" i="29"/>
  <c r="U26" i="29" s="1"/>
  <c r="Q26" i="29"/>
  <c r="R26" i="29" s="1"/>
  <c r="N26" i="29"/>
  <c r="O26" i="29" s="1"/>
  <c r="J26" i="29"/>
  <c r="H26" i="29"/>
  <c r="F26" i="29"/>
  <c r="D26" i="29"/>
  <c r="T25" i="29"/>
  <c r="U25" i="29" s="1"/>
  <c r="Q25" i="29"/>
  <c r="R25" i="29" s="1"/>
  <c r="N25" i="29"/>
  <c r="O25" i="29" s="1"/>
  <c r="J25" i="29"/>
  <c r="H25" i="29"/>
  <c r="F25" i="29"/>
  <c r="D25" i="29"/>
  <c r="T24" i="29"/>
  <c r="U24" i="29" s="1"/>
  <c r="Q24" i="29"/>
  <c r="R24" i="29" s="1"/>
  <c r="N24" i="29"/>
  <c r="O24" i="29" s="1"/>
  <c r="J24" i="29"/>
  <c r="H24" i="29"/>
  <c r="F24" i="29"/>
  <c r="D24" i="29"/>
  <c r="T23" i="29"/>
  <c r="U23" i="29" s="1"/>
  <c r="Q23" i="29"/>
  <c r="R23" i="29" s="1"/>
  <c r="N23" i="29"/>
  <c r="O23" i="29" s="1"/>
  <c r="J23" i="29"/>
  <c r="H23" i="29"/>
  <c r="F23" i="29"/>
  <c r="D23" i="29"/>
  <c r="T22" i="29"/>
  <c r="U22" i="29" s="1"/>
  <c r="Q22" i="29"/>
  <c r="R22" i="29" s="1"/>
  <c r="N22" i="29"/>
  <c r="O22" i="29" s="1"/>
  <c r="J22" i="29"/>
  <c r="H22" i="29"/>
  <c r="F22" i="29"/>
  <c r="D22" i="29"/>
  <c r="T21" i="29"/>
  <c r="U21" i="29" s="1"/>
  <c r="Q21" i="29"/>
  <c r="R21" i="29" s="1"/>
  <c r="N21" i="29"/>
  <c r="O21" i="29" s="1"/>
  <c r="J21" i="29"/>
  <c r="H21" i="29"/>
  <c r="F21" i="29"/>
  <c r="D21" i="29"/>
  <c r="T20" i="29"/>
  <c r="U20" i="29" s="1"/>
  <c r="Q20" i="29"/>
  <c r="R20" i="29" s="1"/>
  <c r="N20" i="29"/>
  <c r="O20" i="29" s="1"/>
  <c r="J20" i="29"/>
  <c r="H20" i="29"/>
  <c r="F20" i="29"/>
  <c r="D20" i="29"/>
  <c r="T19" i="29"/>
  <c r="U19" i="29" s="1"/>
  <c r="Q19" i="29"/>
  <c r="R19" i="29" s="1"/>
  <c r="N19" i="29"/>
  <c r="O19" i="29" s="1"/>
  <c r="J19" i="29"/>
  <c r="H19" i="29"/>
  <c r="F19" i="29"/>
  <c r="D19" i="29"/>
  <c r="T18" i="29"/>
  <c r="U18" i="29" s="1"/>
  <c r="Q18" i="29"/>
  <c r="R18" i="29" s="1"/>
  <c r="N18" i="29"/>
  <c r="O18" i="29" s="1"/>
  <c r="J18" i="29"/>
  <c r="H18" i="29"/>
  <c r="F18" i="29"/>
  <c r="D18" i="29"/>
  <c r="T17" i="29"/>
  <c r="U17" i="29" s="1"/>
  <c r="Q17" i="29"/>
  <c r="R17" i="29" s="1"/>
  <c r="N17" i="29"/>
  <c r="O17" i="29" s="1"/>
  <c r="J17" i="29"/>
  <c r="H17" i="29"/>
  <c r="F17" i="29"/>
  <c r="D17" i="29"/>
  <c r="T16" i="29"/>
  <c r="U16" i="29" s="1"/>
  <c r="Q16" i="29"/>
  <c r="R16" i="29" s="1"/>
  <c r="N16" i="29"/>
  <c r="O16" i="29" s="1"/>
  <c r="J16" i="29"/>
  <c r="H16" i="29"/>
  <c r="F16" i="29"/>
  <c r="D16" i="29"/>
  <c r="T15" i="29"/>
  <c r="U15" i="29" s="1"/>
  <c r="Q15" i="29"/>
  <c r="R15" i="29" s="1"/>
  <c r="N15" i="29"/>
  <c r="O15" i="29" s="1"/>
  <c r="J15" i="29"/>
  <c r="H15" i="29"/>
  <c r="F15" i="29"/>
  <c r="D15" i="29"/>
  <c r="T14" i="29"/>
  <c r="U14" i="29" s="1"/>
  <c r="Q14" i="29"/>
  <c r="R14" i="29" s="1"/>
  <c r="N14" i="29"/>
  <c r="O14" i="29" s="1"/>
  <c r="J14" i="29"/>
  <c r="H14" i="29"/>
  <c r="F14" i="29"/>
  <c r="D14" i="29"/>
  <c r="T13" i="29"/>
  <c r="U13" i="29" s="1"/>
  <c r="Q13" i="29"/>
  <c r="R13" i="29" s="1"/>
  <c r="N13" i="29"/>
  <c r="O13" i="29" s="1"/>
  <c r="J13" i="29"/>
  <c r="H13" i="29"/>
  <c r="F13" i="29"/>
  <c r="D13" i="29"/>
  <c r="T12" i="29"/>
  <c r="U12" i="29" s="1"/>
  <c r="Q12" i="29"/>
  <c r="R12" i="29" s="1"/>
  <c r="N12" i="29"/>
  <c r="O12" i="29" s="1"/>
  <c r="J12" i="29"/>
  <c r="H12" i="29"/>
  <c r="F12" i="29"/>
  <c r="D12" i="29"/>
  <c r="T11" i="29"/>
  <c r="U11" i="29" s="1"/>
  <c r="Q11" i="29"/>
  <c r="N11" i="29"/>
  <c r="O11" i="29" s="1"/>
  <c r="J11" i="29"/>
  <c r="H11" i="29"/>
  <c r="F11" i="29"/>
  <c r="D11" i="29"/>
  <c r="T10" i="29"/>
  <c r="U10" i="29" s="1"/>
  <c r="Q10" i="29"/>
  <c r="R10" i="29" s="1"/>
  <c r="N10" i="29"/>
  <c r="O10" i="29" s="1"/>
  <c r="J10" i="29"/>
  <c r="H10" i="29"/>
  <c r="F10" i="29"/>
  <c r="D10" i="29"/>
  <c r="T9" i="29"/>
  <c r="U9" i="29" s="1"/>
  <c r="Q9" i="29"/>
  <c r="R9" i="29" s="1"/>
  <c r="N9" i="29"/>
  <c r="J9" i="29"/>
  <c r="H9" i="29"/>
  <c r="F9" i="29"/>
  <c r="D9" i="29"/>
  <c r="K9" i="29" s="1"/>
  <c r="S8" i="29"/>
  <c r="P8" i="29"/>
  <c r="M8" i="29"/>
  <c r="I8" i="29"/>
  <c r="G8" i="29"/>
  <c r="E8" i="29"/>
  <c r="C8" i="29"/>
  <c r="K48" i="29" l="1"/>
  <c r="K26" i="29"/>
  <c r="V26" i="29" s="1"/>
  <c r="K29" i="29"/>
  <c r="K35" i="29"/>
  <c r="V35" i="29" s="1"/>
  <c r="K25" i="29"/>
  <c r="V25" i="29" s="1"/>
  <c r="K44" i="29"/>
  <c r="V44" i="29" s="1"/>
  <c r="K43" i="29"/>
  <c r="L43" i="29" s="1"/>
  <c r="W43" i="29" s="1"/>
  <c r="X43" i="29" s="1"/>
  <c r="K52" i="29"/>
  <c r="V52" i="29" s="1"/>
  <c r="K14" i="29"/>
  <c r="V14" i="29" s="1"/>
  <c r="K23" i="29"/>
  <c r="L23" i="29" s="1"/>
  <c r="W23" i="29" s="1"/>
  <c r="X23" i="29" s="1"/>
  <c r="K10" i="29"/>
  <c r="K11" i="29"/>
  <c r="L11" i="29" s="1"/>
  <c r="K27" i="29"/>
  <c r="L27" i="29" s="1"/>
  <c r="W27" i="29" s="1"/>
  <c r="X27" i="29" s="1"/>
  <c r="K47" i="29"/>
  <c r="L47" i="29" s="1"/>
  <c r="W47" i="29" s="1"/>
  <c r="X47" i="29" s="1"/>
  <c r="J8" i="29"/>
  <c r="K24" i="29"/>
  <c r="V24" i="29" s="1"/>
  <c r="K59" i="29"/>
  <c r="V59" i="29" s="1"/>
  <c r="K22" i="29"/>
  <c r="V22" i="29" s="1"/>
  <c r="K32" i="29"/>
  <c r="V32" i="29" s="1"/>
  <c r="K50" i="29"/>
  <c r="K30" i="29"/>
  <c r="V30" i="29" s="1"/>
  <c r="K36" i="29"/>
  <c r="V36" i="29" s="1"/>
  <c r="K51" i="29"/>
  <c r="V51" i="29" s="1"/>
  <c r="K53" i="29"/>
  <c r="L53" i="29" s="1"/>
  <c r="W53" i="29" s="1"/>
  <c r="X53" i="29" s="1"/>
  <c r="K28" i="29"/>
  <c r="L28" i="29" s="1"/>
  <c r="W28" i="29" s="1"/>
  <c r="X28" i="29" s="1"/>
  <c r="K38" i="29"/>
  <c r="V38" i="29" s="1"/>
  <c r="K54" i="29"/>
  <c r="V54" i="29" s="1"/>
  <c r="K12" i="29"/>
  <c r="L12" i="29" s="1"/>
  <c r="W12" i="29" s="1"/>
  <c r="X12" i="29" s="1"/>
  <c r="K13" i="29"/>
  <c r="K34" i="29"/>
  <c r="L34" i="29" s="1"/>
  <c r="W34" i="29" s="1"/>
  <c r="X34" i="29" s="1"/>
  <c r="K37" i="29"/>
  <c r="L37" i="29" s="1"/>
  <c r="W37" i="29" s="1"/>
  <c r="X37" i="29" s="1"/>
  <c r="H8" i="29"/>
  <c r="K16" i="29"/>
  <c r="L16" i="29" s="1"/>
  <c r="W16" i="29" s="1"/>
  <c r="X16" i="29" s="1"/>
  <c r="K17" i="29"/>
  <c r="K45" i="29"/>
  <c r="L45" i="29" s="1"/>
  <c r="W45" i="29" s="1"/>
  <c r="X45" i="29" s="1"/>
  <c r="K58" i="29"/>
  <c r="V58" i="29" s="1"/>
  <c r="Q8" i="29"/>
  <c r="K15" i="29"/>
  <c r="V15" i="29" s="1"/>
  <c r="K46" i="29"/>
  <c r="V46" i="29" s="1"/>
  <c r="K56" i="29"/>
  <c r="V56" i="29" s="1"/>
  <c r="K39" i="29"/>
  <c r="L39" i="29" s="1"/>
  <c r="W39" i="29" s="1"/>
  <c r="X39" i="29" s="1"/>
  <c r="K18" i="29"/>
  <c r="V18" i="29" s="1"/>
  <c r="K19" i="29"/>
  <c r="V19" i="29" s="1"/>
  <c r="K20" i="29"/>
  <c r="V20" i="29" s="1"/>
  <c r="K21" i="29"/>
  <c r="K31" i="29"/>
  <c r="L31" i="29" s="1"/>
  <c r="W31" i="29" s="1"/>
  <c r="X31" i="29" s="1"/>
  <c r="K40" i="29"/>
  <c r="V40" i="29" s="1"/>
  <c r="K42" i="29"/>
  <c r="L42" i="29" s="1"/>
  <c r="W42" i="29" s="1"/>
  <c r="X42" i="29" s="1"/>
  <c r="K55" i="29"/>
  <c r="V55" i="29" s="1"/>
  <c r="L25" i="29"/>
  <c r="W25" i="29" s="1"/>
  <c r="X25" i="29" s="1"/>
  <c r="U8" i="29"/>
  <c r="L29" i="29"/>
  <c r="W29" i="29" s="1"/>
  <c r="X29" i="29" s="1"/>
  <c r="V29" i="29"/>
  <c r="L38" i="29"/>
  <c r="W38" i="29" s="1"/>
  <c r="X38" i="29" s="1"/>
  <c r="L50" i="29"/>
  <c r="W50" i="29" s="1"/>
  <c r="X50" i="29" s="1"/>
  <c r="V50" i="29"/>
  <c r="L10" i="29"/>
  <c r="W10" i="29" s="1"/>
  <c r="X10" i="29" s="1"/>
  <c r="V10" i="29"/>
  <c r="V13" i="29"/>
  <c r="L13" i="29"/>
  <c r="W13" i="29" s="1"/>
  <c r="X13" i="29" s="1"/>
  <c r="L9" i="29"/>
  <c r="V9" i="29"/>
  <c r="L17" i="29"/>
  <c r="W17" i="29" s="1"/>
  <c r="X17" i="29" s="1"/>
  <c r="V17" i="29"/>
  <c r="V21" i="29"/>
  <c r="L21" i="29"/>
  <c r="W21" i="29" s="1"/>
  <c r="X21" i="29" s="1"/>
  <c r="V42" i="29"/>
  <c r="L14" i="29"/>
  <c r="W14" i="29" s="1"/>
  <c r="X14" i="29" s="1"/>
  <c r="T8" i="29"/>
  <c r="N8" i="29"/>
  <c r="V48" i="29"/>
  <c r="L51" i="29"/>
  <c r="W51" i="29" s="1"/>
  <c r="X51" i="29" s="1"/>
  <c r="D8" i="29"/>
  <c r="O9" i="29"/>
  <c r="O8" i="29" s="1"/>
  <c r="R11" i="29"/>
  <c r="R8" i="29" s="1"/>
  <c r="L32" i="29"/>
  <c r="W32" i="29" s="1"/>
  <c r="X32" i="29" s="1"/>
  <c r="K33" i="29"/>
  <c r="K41" i="29"/>
  <c r="L48" i="29"/>
  <c r="W48" i="29" s="1"/>
  <c r="X48" i="29" s="1"/>
  <c r="K49" i="29"/>
  <c r="K57" i="29"/>
  <c r="L22" i="29"/>
  <c r="W22" i="29" s="1"/>
  <c r="X22" i="29" s="1"/>
  <c r="F8" i="29"/>
  <c r="L52" i="29" l="1"/>
  <c r="W52" i="29" s="1"/>
  <c r="X52" i="29" s="1"/>
  <c r="L24" i="29"/>
  <c r="W24" i="29" s="1"/>
  <c r="X24" i="29" s="1"/>
  <c r="L26" i="29"/>
  <c r="W26" i="29" s="1"/>
  <c r="X26" i="29" s="1"/>
  <c r="V27" i="29"/>
  <c r="V31" i="29"/>
  <c r="L35" i="29"/>
  <c r="W35" i="29" s="1"/>
  <c r="X35" i="29" s="1"/>
  <c r="L20" i="29"/>
  <c r="W20" i="29" s="1"/>
  <c r="X20" i="29" s="1"/>
  <c r="V11" i="29"/>
  <c r="V12" i="29"/>
  <c r="L36" i="29"/>
  <c r="W36" i="29" s="1"/>
  <c r="X36" i="29" s="1"/>
  <c r="V43" i="29"/>
  <c r="L55" i="29"/>
  <c r="W55" i="29" s="1"/>
  <c r="X55" i="29" s="1"/>
  <c r="L58" i="29"/>
  <c r="W58" i="29" s="1"/>
  <c r="X58" i="29" s="1"/>
  <c r="L30" i="29"/>
  <c r="W30" i="29" s="1"/>
  <c r="X30" i="29" s="1"/>
  <c r="V45" i="29"/>
  <c r="V23" i="29"/>
  <c r="L54" i="29"/>
  <c r="W54" i="29" s="1"/>
  <c r="X54" i="29" s="1"/>
  <c r="L19" i="29"/>
  <c r="W19" i="29" s="1"/>
  <c r="X19" i="29" s="1"/>
  <c r="L18" i="29"/>
  <c r="W18" i="29" s="1"/>
  <c r="X18" i="29" s="1"/>
  <c r="V47" i="29"/>
  <c r="L44" i="29"/>
  <c r="W44" i="29" s="1"/>
  <c r="X44" i="29" s="1"/>
  <c r="V53" i="29"/>
  <c r="V16" i="29"/>
  <c r="V28" i="29"/>
  <c r="V39" i="29"/>
  <c r="L59" i="29"/>
  <c r="W59" i="29" s="1"/>
  <c r="X59" i="29" s="1"/>
  <c r="L56" i="29"/>
  <c r="W56" i="29" s="1"/>
  <c r="X56" i="29" s="1"/>
  <c r="V34" i="29"/>
  <c r="L46" i="29"/>
  <c r="W46" i="29" s="1"/>
  <c r="X46" i="29" s="1"/>
  <c r="V37" i="29"/>
  <c r="L40" i="29"/>
  <c r="W40" i="29" s="1"/>
  <c r="X40" i="29" s="1"/>
  <c r="L15" i="29"/>
  <c r="W15" i="29" s="1"/>
  <c r="X15" i="29" s="1"/>
  <c r="K8" i="29"/>
  <c r="V8" i="29" s="1"/>
  <c r="W9" i="29"/>
  <c r="X9" i="29" s="1"/>
  <c r="L49" i="29"/>
  <c r="W49" i="29" s="1"/>
  <c r="X49" i="29" s="1"/>
  <c r="V49" i="29"/>
  <c r="L57" i="29"/>
  <c r="W57" i="29" s="1"/>
  <c r="X57" i="29" s="1"/>
  <c r="V57" i="29"/>
  <c r="L41" i="29"/>
  <c r="W41" i="29" s="1"/>
  <c r="X41" i="29" s="1"/>
  <c r="V41" i="29"/>
  <c r="W11" i="29"/>
  <c r="X11" i="29" s="1"/>
  <c r="L33" i="29"/>
  <c r="W33" i="29" s="1"/>
  <c r="X33" i="29" s="1"/>
  <c r="V33" i="29"/>
  <c r="L8" i="29" l="1"/>
  <c r="W8" i="29" s="1"/>
  <c r="X8" i="29" s="1"/>
  <c r="B10" i="36" l="1"/>
  <c r="B17" i="36" l="1"/>
  <c r="B15" i="36" l="1"/>
  <c r="B6" i="36"/>
  <c r="B7" i="36"/>
  <c r="B12" i="36"/>
  <c r="B11" i="36" s="1"/>
  <c r="B18" i="36"/>
  <c r="B5" i="36" l="1"/>
  <c r="B16" i="36"/>
  <c r="B14" i="36" s="1"/>
  <c r="B13" i="36" s="1"/>
  <c r="B4" i="36" s="1"/>
  <c r="D6" i="36" l="1"/>
  <c r="D4" i="36" l="1"/>
</calcChain>
</file>

<file path=xl/sharedStrings.xml><?xml version="1.0" encoding="utf-8"?>
<sst xmlns="http://schemas.openxmlformats.org/spreadsheetml/2006/main" count="151" uniqueCount="133">
  <si>
    <t>รายละเอียดข้อมูล</t>
  </si>
  <si>
    <t>รวมทั้งสิ้น</t>
  </si>
  <si>
    <t>เจ้าหน้าที่ด่านฯ</t>
  </si>
  <si>
    <t>เจ้าหน้าที่สนับสนุน</t>
  </si>
  <si>
    <t xml:space="preserve">2) ค่าล่วงเวลา (OT) </t>
  </si>
  <si>
    <t>หมายเหตุ</t>
  </si>
  <si>
    <t>คำขอกรมควบคุมโรค</t>
  </si>
  <si>
    <t>1. ค่าตอบแทนเสี่ยงภัย</t>
  </si>
  <si>
    <t xml:space="preserve">2.1 ค่าอำนวยการสั่งการ  </t>
  </si>
  <si>
    <t>1.1 ค่าตอบแทนเสี่ยงภัย เฝ้าระวังระหว่างประเทศ (ด่านฯ)</t>
  </si>
  <si>
    <t>1.2 ค่าตอบแทนเสี่ยงภัย สอบสวนโรค ติดตามผู้สงสัย</t>
  </si>
  <si>
    <t>1.3 ค่าตอบแทนเสี่ยงภัยสำหรับเจ้าหน้าที่ที่ปฏิบัติงานเกี่ยวกับรักษา</t>
  </si>
  <si>
    <t>1.4 ค่าตอบแทนเสี่ยงภัยสำหรับเจ้าหน้าที่ตรวจวิเคราะห์ทางห้องปฏิบัติการ</t>
  </si>
  <si>
    <t>1.5 ค่าตอบแทนเสี่ยงภัยสำหรับเจ้าหน้าที่ประจำ SQ/ASQ/OQ</t>
  </si>
  <si>
    <t>3. อื่น ๆ (ค่าใช้จ่าย สอบสวนโรค / ติดตามผู้สัมผัส / ทีมคัดกรอง)</t>
  </si>
  <si>
    <t xml:space="preserve"> 1) ค่าใช้จ่ายในการลงพื้นที่</t>
  </si>
  <si>
    <t xml:space="preserve"> 2) ค่าล่วงเวลา สำหรับเจ้าหน้าที่</t>
  </si>
  <si>
    <t>คำนวณจากการลงสอบสวน 
 - ผู้ป่วยเข้าเกณฑ์สอบสวนโรค (PUI) 1 ทีม 1 วัน 5 case
 - ผู้ป่วยยืนยัน 1 ทีม 3 วัน 3 case</t>
  </si>
  <si>
    <t>คำนวณจาก จนท.ด่าน / EOC / ทีมสอบสวน / จนท.สนับสนุน / จนท. SQ/ASQ/OQ</t>
  </si>
  <si>
    <t xml:space="preserve">3.3 ค่าใช้จ่ายในการจ้างเหมาบริการ </t>
  </si>
  <si>
    <t>1) เจ้าหน้าที่คัดกรองที่ ด่านฯ เดือนละ 15,000 บาท
2) เจ้าหน้าที่ ล่าม วันละ 5,000 บาท
3) เจ้าหน้าที่เก็บข้อมูล เดือนละ 15,000 บาท
4) เช่าเก็บพื้นที่</t>
  </si>
  <si>
    <t>2. ค่าอำนวยการ</t>
  </si>
  <si>
    <t>1)  ผู้สัมผัสผู้ป่วย (High Risk Contact) ที่จำเป็นได้รับการคัดกรองเพิ่มเติม โดยทีมสอบสวนโรค 
2) กลุ่มเสี่ยง (ผู้ต้องขัง / ผู้ต้องกัก / ผู้หลับหนี / แรงงานต่างด้าว / ผู้ใช้แรงงาน)
3) เจ้าหน้าที่ SQ</t>
  </si>
  <si>
    <t>เอกสารหมายเลข 2</t>
  </si>
  <si>
    <t>แบบฟอร์มประมาณการค่าใช้จ่ายรายการเงินสำรองจ่ายเพื่อกรณีฉุกเฉิน หรือจำเป็น โครงการความพร้อมป้องกันและแก้ไขปัญหาโรคติดต่ออุบัติใหม่ : กรณีโรคติดเชื้อไวรัสโคโรนา 2019 (COVID-19) ประจำปีงบประมาณ พ.ศ. 2564</t>
  </si>
  <si>
    <t>กรอกข้อมูลตัวเลข เฉพาะที่ทำสี</t>
  </si>
  <si>
    <t>ข้อมูล ณ .....</t>
  </si>
  <si>
    <t>ด่านควบคุมโรคติดต่อระหว่างประเทศ</t>
  </si>
  <si>
    <t xml:space="preserve">1) ค่าตอบแทนการเสี่ยงภัยและค่าตอบแทนของเจ้าหน้าที่ในการปฏิบัติงาน  </t>
  </si>
  <si>
    <t>3) ค่าจ้างเหมาบริการ  คัดกรอง</t>
  </si>
  <si>
    <t>4) ค่าจ้างเหมาบริการ ล่าม</t>
  </si>
  <si>
    <t>รวมค่าใช้จ่ายทั้งสิ้น</t>
  </si>
  <si>
    <t>แพทย์ ประจำด่าน</t>
  </si>
  <si>
    <t>เจ้าหน้าที่ Lab</t>
  </si>
  <si>
    <t>รวมทั้งสิ้น 
(ต่อวัน)</t>
  </si>
  <si>
    <t>รวมทั้งสิ้น 
(ต่อเดือน)</t>
  </si>
  <si>
    <t>จำนวน 
(คน)</t>
  </si>
  <si>
    <t>เงิน
(ต่อวัน)</t>
  </si>
  <si>
    <t>เงิน
(ต่อเดือน)</t>
  </si>
  <si>
    <t>(ต่อวัน)</t>
  </si>
  <si>
    <t>(ต่อเดือน)</t>
  </si>
  <si>
    <t>ธค-มีค</t>
  </si>
  <si>
    <t>จำนวน (คน)</t>
  </si>
  <si>
    <t>งปม.</t>
  </si>
  <si>
    <t>ท่าอากาศยานสุวรรณภูมิ</t>
  </si>
  <si>
    <t>ท่าอากาศยานดอนเมือง</t>
  </si>
  <si>
    <t>ท่าเรือกรุงเทพ</t>
  </si>
  <si>
    <t>ท่าอากาศยานแม่ฟ้าหลวง</t>
  </si>
  <si>
    <t>พรมแดนแม่สาย</t>
  </si>
  <si>
    <t>ท่าอากาศยานเชียงใหม่</t>
  </si>
  <si>
    <t>พรมแดนห้วยโก๋น</t>
  </si>
  <si>
    <t>พรมแดนแม่สอด</t>
  </si>
  <si>
    <t>พรมแดนบ้านภูดู่</t>
  </si>
  <si>
    <t xml:space="preserve">พรมแดนสังขละบุรี (เจดีย์สามองค์)
</t>
  </si>
  <si>
    <t>พรมแดนบ้านพุน้ำร้อน</t>
  </si>
  <si>
    <t>พรมแดนสิงขร</t>
  </si>
  <si>
    <t>ท่าอากาศยานอู่ตะเภา</t>
  </si>
  <si>
    <t>ท่าเรือเกาะสีชัง</t>
  </si>
  <si>
    <t>ท่าเรือศรีราชา</t>
  </si>
  <si>
    <t>ท่าเรือมาบตาพุด</t>
  </si>
  <si>
    <t>ท่าเรือแหลมฉบัง</t>
  </si>
  <si>
    <t>พรมแดนบ้านผักกาด</t>
  </si>
  <si>
    <t>พรมแดนบ้านแหลม</t>
  </si>
  <si>
    <t>พรมแดนบ้านหาดเล็ก</t>
  </si>
  <si>
    <t>พรมแดนคลองลึก</t>
  </si>
  <si>
    <t>พรมแดนบ้านเขาดิน</t>
  </si>
  <si>
    <t>ท่าอากาศยานอุดรธานี</t>
  </si>
  <si>
    <t>พรมแดนบึงกาฬ</t>
  </si>
  <si>
    <t>พรมแดนท่าลี่</t>
  </si>
  <si>
    <t>พรมแดนสะพานมิตรภาพ 1
(หนองคาย)</t>
  </si>
  <si>
    <t>พรมแดนสะพานมิตรภาพ 3 (นครพนม)</t>
  </si>
  <si>
    <t>พรมแดนช่องจอม</t>
  </si>
  <si>
    <t>พรมแดนสะพานมิตรภาพ 2
(มุกดาหาร)</t>
  </si>
  <si>
    <t>พรมแดนช่องเม็ก</t>
  </si>
  <si>
    <t>พรมแดนภูสิงห์ (ช่องสะงำ)</t>
  </si>
  <si>
    <t>ท่าอากาศยานเกาะสมุย</t>
  </si>
  <si>
    <t>ท่าอากาศยานภูเก็ต</t>
  </si>
  <si>
    <t>ท่าอากาศยานกระบี่</t>
  </si>
  <si>
    <t>ท่าเรือกระบี่</t>
  </si>
  <si>
    <t>ท่าอากาศยานสุราษฎร์ธานี</t>
  </si>
  <si>
    <t>ท่าเรือสุราษฎร์ธานี</t>
  </si>
  <si>
    <t>ท่าอากาศยานหาดใหญ่</t>
  </si>
  <si>
    <t>พรมแดนสะเดา</t>
  </si>
  <si>
    <t>พรมแดนปาดังเบซาร์</t>
  </si>
  <si>
    <t>พรมแดนบ้านประกอบ</t>
  </si>
  <si>
    <t xml:space="preserve">พรมแดนสุไหงโกลก </t>
  </si>
  <si>
    <t>พรมแดนเบตง</t>
  </si>
  <si>
    <t>ท่าเรือเชียงแสน</t>
  </si>
  <si>
    <t>พรมแดนตากใบ</t>
  </si>
  <si>
    <t>ท่าเรือกันตัง</t>
  </si>
  <si>
    <t>ท่าเรือตำมะลัง</t>
  </si>
  <si>
    <t>พรมแดนวังประจัน</t>
  </si>
  <si>
    <t>ที่ทำการแพทย์ตรวจคนเข้าเมือง สวนพลู</t>
  </si>
  <si>
    <t>ที่ทำการแพทย์ตรวจคนเข้าเมือง แจ้งวัฒนะ</t>
  </si>
  <si>
    <t>ที่ทำการแพทย์ตรวจคนเข้าเมือง บางเขน</t>
  </si>
  <si>
    <t>3.2 ค่าตรวจทางห้องปฏิบัติการในการสอบสวนโรค + วัสดุวิทยาศาสตร์ทางห้องปฏิบัติการ</t>
  </si>
  <si>
    <t>3.5 ค่าใช้จ่ายในการสื่อสารความเสี่ยงเพื่อป้องกันโรคติดเชื้อไวรัสโคโรนา 2019</t>
  </si>
  <si>
    <t xml:space="preserve">3.4 ค่าเวชภัณฑ์ในการป้องกันควบคุมโรค </t>
  </si>
  <si>
    <t>สำหรับเฝ้าระวัง คัดกรอง ประชาชนกลุ่มเสี่ยงในพื้นที่เสี่ยง และการปฏิบัติงานใน state quarantine</t>
  </si>
  <si>
    <t>3.1 ค่าใช้จ่ายในการลงพื้นที่สอบสวนโรค / ติดตามผู้สัมผัส / ทีมคัดกรอง</t>
  </si>
  <si>
    <t>สื่อสารความเสี่ยงเพื่อรองรับภาวะฉุกเฉิน ในเรื่ออง
1) การท่องเที่ยวปลอดภัย 
2) เตรียมความพร้อมด้านความรู้ที่ถูกต้องเพื่อเตรียมพร้อมการรับมือการระบาดระลอกใหม่ 
3) สื่อสารมาตรการการปฏิบัติตัวในการป้องกันควบคุมโรค และ การดูแลตัวเองหากอยู่ในภาวะเสี่ยงต่อการติดเชื้อไวรัสโคโรนา 2019 (COVID-19) สำหรับประชาชน</t>
  </si>
  <si>
    <t>4. งบประมาณค้างจ่าย ปีงบประมาณ พ.ศ. 2563</t>
  </si>
  <si>
    <t>4.1 ค่าตรวจวิเคราะห์</t>
  </si>
  <si>
    <t xml:space="preserve">ค่าตรวจวิเคราะห์ทางห้องปฏิบัติการในการสอบสวนโรค </t>
  </si>
  <si>
    <t>สรุปวงเงินคำของบกลาง COVID-19 ปี 2564 กรมควบคุมโรค ระยะเวลา 6 เดือน (ต.ค.63 - มี.ค. 64)</t>
  </si>
  <si>
    <t>ข้อมูล 21 ธันวาคม 2563</t>
  </si>
  <si>
    <t>รายละเอียด จังหวัดที่มี ปชก ต่างด้าว มีความเสี่ยงสูง ในการตรวจ Active case finding</t>
  </si>
  <si>
    <t>10 % ตรวจ Active case finding</t>
  </si>
  <si>
    <t>ข้อมูล 21 ธค 63</t>
  </si>
  <si>
    <t>14 จังหวัดเสี่ยง</t>
  </si>
  <si>
    <t>จำนวน ปชก</t>
  </si>
  <si>
    <t>10 จังหวัดเสี่ยงสูง</t>
  </si>
  <si>
    <t>1...............................</t>
  </si>
  <si>
    <t>1. สมุทรสาคร</t>
  </si>
  <si>
    <t>2...............................</t>
  </si>
  <si>
    <t>2. กรุงเทพ</t>
  </si>
  <si>
    <t>3...............................</t>
  </si>
  <si>
    <t xml:space="preserve">หมายเหตุ : </t>
  </si>
  <si>
    <t>ต.ค.</t>
  </si>
  <si>
    <t>พ.ย.</t>
  </si>
  <si>
    <t>ธ.ค.</t>
  </si>
  <si>
    <t>ม.ค.</t>
  </si>
  <si>
    <t>ก.พ.</t>
  </si>
  <si>
    <t>มี.ค.</t>
  </si>
  <si>
    <t>รวม</t>
  </si>
  <si>
    <t>ชื่อหน่วยงาน..................................................................................................</t>
  </si>
  <si>
    <t>1. ค่าตอบแทน</t>
  </si>
  <si>
    <t>รายละเอียดการของบกลาง รายการค่าใช้จ่ายในการบรรเทา แก้ไขปัญหา และเยียวยาผู้ได้รับผลกระทบจากการระบาดของโรคติดเชื้อไวรัสโคโรนา 2019  (ปี 2564)</t>
  </si>
  <si>
    <t>1.1 ค่าตอบแทนเสี่ยงภัย</t>
  </si>
  <si>
    <t>1.2 ค่าล่วงเวลา</t>
  </si>
  <si>
    <t>2. ค่าใช้สอย</t>
  </si>
  <si>
    <t>2.1 ค่าใช้จ่ายเดินทางไปสอบสวนโรค</t>
  </si>
  <si>
    <t>2.2 ค่าอำนวยการสั่งการ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</si>
</sst>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1"/>
      <color indexed="8"/>
      <name val="Tahoma"/>
      <family val="2"/>
    </font>
    <font>
      <sz val="11"/>
      <color indexed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Protection="0"/>
    <xf numFmtId="16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5" fillId="0" borderId="0"/>
  </cellStyleXfs>
  <cellXfs count="94">
    <xf numFmtId="0" fontId="0" fillId="0" borderId="0" xfId="0"/>
    <xf numFmtId="0" fontId="4" fillId="0" borderId="0" xfId="0" applyFont="1" applyAlignment="1">
      <alignment vertical="top"/>
    </xf>
    <xf numFmtId="0" fontId="6" fillId="2" borderId="6" xfId="0" applyFont="1" applyFill="1" applyBorder="1" applyAlignment="1">
      <alignment vertical="top" wrapText="1"/>
    </xf>
    <xf numFmtId="165" fontId="4" fillId="0" borderId="0" xfId="1" applyNumberFormat="1" applyFont="1" applyAlignment="1">
      <alignment vertical="top"/>
    </xf>
    <xf numFmtId="165" fontId="6" fillId="0" borderId="6" xfId="1" applyNumberFormat="1" applyFont="1" applyBorder="1" applyAlignment="1">
      <alignment horizontal="center" vertical="top"/>
    </xf>
    <xf numFmtId="165" fontId="6" fillId="2" borderId="6" xfId="1" applyNumberFormat="1" applyFont="1" applyFill="1" applyBorder="1" applyAlignment="1">
      <alignment vertical="top" wrapText="1"/>
    </xf>
    <xf numFmtId="165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6" xfId="0" applyFont="1" applyBorder="1" applyAlignment="1">
      <alignment horizontal="left" vertical="top" wrapText="1" indent="2"/>
    </xf>
    <xf numFmtId="0" fontId="3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5" fontId="4" fillId="0" borderId="6" xfId="1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 indent="3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3" fillId="3" borderId="6" xfId="0" applyFont="1" applyFill="1" applyBorder="1" applyAlignment="1">
      <alignment vertical="top"/>
    </xf>
    <xf numFmtId="0" fontId="6" fillId="3" borderId="6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165" fontId="8" fillId="0" borderId="0" xfId="1" applyNumberFormat="1" applyFont="1" applyFill="1" applyBorder="1" applyAlignment="1">
      <alignment horizontal="left" vertical="top"/>
    </xf>
    <xf numFmtId="0" fontId="3" fillId="0" borderId="0" xfId="0" applyFont="1" applyAlignment="1">
      <alignment vertical="center"/>
    </xf>
    <xf numFmtId="165" fontId="8" fillId="4" borderId="6" xfId="1" applyNumberFormat="1" applyFont="1" applyFill="1" applyBorder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3" fillId="3" borderId="6" xfId="0" applyFont="1" applyFill="1" applyBorder="1" applyAlignment="1">
      <alignment vertical="center"/>
    </xf>
    <xf numFmtId="165" fontId="8" fillId="0" borderId="2" xfId="1" applyNumberFormat="1" applyFont="1" applyFill="1" applyBorder="1" applyAlignment="1">
      <alignment horizontal="left" vertical="top"/>
    </xf>
    <xf numFmtId="0" fontId="6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right" vertical="center"/>
    </xf>
    <xf numFmtId="165" fontId="3" fillId="3" borderId="5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top"/>
    </xf>
    <xf numFmtId="0" fontId="3" fillId="5" borderId="6" xfId="0" applyFont="1" applyFill="1" applyBorder="1" applyAlignment="1">
      <alignment vertical="top"/>
    </xf>
    <xf numFmtId="0" fontId="3" fillId="6" borderId="6" xfId="0" applyFont="1" applyFill="1" applyBorder="1" applyAlignment="1">
      <alignment horizontal="right" vertical="top"/>
    </xf>
    <xf numFmtId="165" fontId="3" fillId="0" borderId="6" xfId="1" applyNumberFormat="1" applyFont="1" applyBorder="1" applyAlignment="1">
      <alignment vertical="top"/>
    </xf>
    <xf numFmtId="0" fontId="3" fillId="6" borderId="6" xfId="0" applyFont="1" applyFill="1" applyBorder="1" applyAlignment="1">
      <alignment vertical="top"/>
    </xf>
    <xf numFmtId="165" fontId="3" fillId="0" borderId="6" xfId="0" applyNumberFormat="1" applyFont="1" applyBorder="1" applyAlignment="1">
      <alignment vertical="top"/>
    </xf>
    <xf numFmtId="0" fontId="3" fillId="7" borderId="6" xfId="0" applyFont="1" applyFill="1" applyBorder="1" applyAlignment="1">
      <alignment vertical="top"/>
    </xf>
    <xf numFmtId="0" fontId="3" fillId="8" borderId="6" xfId="0" applyFont="1" applyFill="1" applyBorder="1" applyAlignment="1">
      <alignment vertical="top"/>
    </xf>
    <xf numFmtId="0" fontId="8" fillId="8" borderId="6" xfId="0" applyFont="1" applyFill="1" applyBorder="1" applyAlignment="1">
      <alignment vertical="top"/>
    </xf>
    <xf numFmtId="0" fontId="8" fillId="0" borderId="6" xfId="0" applyFont="1" applyBorder="1" applyAlignment="1">
      <alignment horizontal="left" vertical="top" wrapText="1" indent="2"/>
    </xf>
    <xf numFmtId="165" fontId="8" fillId="0" borderId="6" xfId="1" applyNumberFormat="1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165" fontId="3" fillId="0" borderId="6" xfId="1" applyNumberFormat="1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165" fontId="3" fillId="0" borderId="0" xfId="3" applyNumberFormat="1" applyFont="1"/>
    <xf numFmtId="165" fontId="6" fillId="0" borderId="0" xfId="3" applyNumberFormat="1" applyFont="1"/>
    <xf numFmtId="0" fontId="6" fillId="0" borderId="0" xfId="2" applyFont="1"/>
    <xf numFmtId="0" fontId="3" fillId="0" borderId="0" xfId="2" applyFont="1"/>
    <xf numFmtId="165" fontId="3" fillId="0" borderId="6" xfId="3" applyNumberFormat="1" applyFont="1" applyBorder="1"/>
    <xf numFmtId="0" fontId="7" fillId="0" borderId="0" xfId="2"/>
    <xf numFmtId="165" fontId="3" fillId="2" borderId="0" xfId="3" applyNumberFormat="1" applyFont="1" applyFill="1"/>
    <xf numFmtId="0" fontId="6" fillId="0" borderId="6" xfId="2" applyFont="1" applyBorder="1"/>
    <xf numFmtId="165" fontId="6" fillId="0" borderId="6" xfId="3" applyNumberFormat="1" applyFont="1" applyBorder="1"/>
    <xf numFmtId="0" fontId="3" fillId="0" borderId="6" xfId="2" applyFont="1" applyBorder="1" applyAlignment="1">
      <alignment horizontal="right"/>
    </xf>
    <xf numFmtId="0" fontId="3" fillId="0" borderId="6" xfId="2" applyFont="1" applyBorder="1"/>
    <xf numFmtId="0" fontId="3" fillId="0" borderId="6" xfId="2" applyFont="1" applyBorder="1" applyAlignment="1">
      <alignment horizontal="left"/>
    </xf>
    <xf numFmtId="165" fontId="0" fillId="0" borderId="0" xfId="3" applyNumberFormat="1" applyFont="1"/>
    <xf numFmtId="0" fontId="6" fillId="0" borderId="6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165" fontId="6" fillId="0" borderId="2" xfId="1" applyNumberFormat="1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165" fontId="6" fillId="0" borderId="2" xfId="1" applyNumberFormat="1" applyFont="1" applyBorder="1" applyAlignment="1">
      <alignment horizontal="left" vertical="top"/>
    </xf>
    <xf numFmtId="0" fontId="6" fillId="0" borderId="0" xfId="2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/>
    </xf>
    <xf numFmtId="2" fontId="6" fillId="9" borderId="6" xfId="1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2" fontId="6" fillId="2" borderId="6" xfId="1" applyNumberFormat="1" applyFont="1" applyFill="1" applyBorder="1" applyAlignment="1">
      <alignment horizontal="right" vertical="center" wrapText="1"/>
    </xf>
    <xf numFmtId="2" fontId="4" fillId="2" borderId="1" xfId="1" applyNumberFormat="1" applyFont="1" applyFill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2" fontId="4" fillId="0" borderId="1" xfId="1" applyNumberFormat="1" applyFont="1" applyBorder="1" applyAlignment="1">
      <alignment vertical="center"/>
    </xf>
    <xf numFmtId="2" fontId="6" fillId="0" borderId="6" xfId="1" applyNumberFormat="1" applyFont="1" applyBorder="1" applyAlignment="1">
      <alignment horizontal="right" vertical="center"/>
    </xf>
    <xf numFmtId="2" fontId="6" fillId="0" borderId="1" xfId="1" applyNumberFormat="1" applyFont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 wrapText="1"/>
    </xf>
    <xf numFmtId="2" fontId="6" fillId="0" borderId="6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1">
    <cellStyle name="Comma" xfId="1" builtinId="3"/>
    <cellStyle name="Comma 2" xfId="3" xr:uid="{BE5C56B8-699C-4372-8B8A-B8B593A3C357}"/>
    <cellStyle name="Comma 2 2" xfId="7" xr:uid="{67C4A8EF-4317-4BDA-86F5-A868A28DD0B6}"/>
    <cellStyle name="Comma 3" xfId="6" xr:uid="{6E99DE10-51C2-416F-989B-C217577EA548}"/>
    <cellStyle name="Comma 3 2" xfId="9" xr:uid="{D38366FE-434D-4DE2-A35B-2793667B12DD}"/>
    <cellStyle name="Normal" xfId="0" builtinId="0"/>
    <cellStyle name="Normal 2" xfId="2" xr:uid="{E75D3745-4A25-4325-8DA9-82201F39508E}"/>
    <cellStyle name="Normal 2 2" xfId="4" xr:uid="{E8A552B4-CFA1-43DC-BEB8-EB8C8B538D4F}"/>
    <cellStyle name="Normal 2 2 2" xfId="10" xr:uid="{1B019A7E-6695-453E-A501-D9F825FD50EA}"/>
    <cellStyle name="Normal 3" xfId="5" xr:uid="{65CB11EF-D675-456E-B50D-D58C617A3B00}"/>
    <cellStyle name="Normal 3 2" xfId="8" xr:uid="{6BBB46A2-81CF-4384-A7CE-C5AEA098A9EE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A9A74-A302-4FD7-A20C-043226D3EE37}">
  <sheetPr>
    <pageSetUpPr fitToPage="1"/>
  </sheetPr>
  <dimension ref="A1:D22"/>
  <sheetViews>
    <sheetView zoomScaleNormal="100" zoomScaleSheetLayoutView="100" zoomScalePageLayoutView="55" workbookViewId="0">
      <selection activeCell="C20" sqref="C20"/>
    </sheetView>
  </sheetViews>
  <sheetFormatPr defaultColWidth="9" defaultRowHeight="21"/>
  <cols>
    <col min="1" max="1" width="57.85546875" style="1" customWidth="1"/>
    <col min="2" max="2" width="18.7109375" style="3" customWidth="1"/>
    <col min="3" max="3" width="48.28515625" style="1" customWidth="1"/>
    <col min="4" max="4" width="11.7109375" style="1" bestFit="1" customWidth="1"/>
    <col min="5" max="16384" width="9" style="1"/>
  </cols>
  <sheetData>
    <row r="1" spans="1:4">
      <c r="A1" s="65" t="s">
        <v>104</v>
      </c>
      <c r="B1" s="65"/>
      <c r="C1" s="65"/>
    </row>
    <row r="2" spans="1:4">
      <c r="A2" s="66"/>
      <c r="B2" s="66"/>
      <c r="C2" s="7" t="s">
        <v>105</v>
      </c>
    </row>
    <row r="3" spans="1:4">
      <c r="A3" s="60" t="s">
        <v>0</v>
      </c>
      <c r="B3" s="4" t="s">
        <v>6</v>
      </c>
      <c r="C3" s="60" t="s">
        <v>5</v>
      </c>
    </row>
    <row r="4" spans="1:4">
      <c r="A4" s="60"/>
      <c r="B4" s="4" t="e">
        <f>SUM(B5,B11,B13,B21)</f>
        <v>#REF!</v>
      </c>
      <c r="C4" s="60"/>
      <c r="D4" s="6" t="e">
        <f>B4-#REF!</f>
        <v>#REF!</v>
      </c>
    </row>
    <row r="5" spans="1:4">
      <c r="A5" s="2" t="s">
        <v>7</v>
      </c>
      <c r="B5" s="5" t="e">
        <f>SUM(B6,B7,B8,B9,B10)</f>
        <v>#REF!</v>
      </c>
      <c r="C5" s="2"/>
    </row>
    <row r="6" spans="1:4">
      <c r="A6" s="8" t="s">
        <v>9</v>
      </c>
      <c r="B6" s="11" t="e">
        <f>#REF!</f>
        <v>#REF!</v>
      </c>
      <c r="C6" s="9"/>
      <c r="D6" s="1" t="e">
        <f>BAHTTEXT(B4)</f>
        <v>#REF!</v>
      </c>
    </row>
    <row r="7" spans="1:4">
      <c r="A7" s="8" t="s">
        <v>10</v>
      </c>
      <c r="B7" s="11" t="e">
        <f>#REF!</f>
        <v>#REF!</v>
      </c>
      <c r="C7" s="10"/>
    </row>
    <row r="8" spans="1:4" s="46" customFormat="1">
      <c r="A8" s="42" t="s">
        <v>11</v>
      </c>
      <c r="B8" s="43" t="e">
        <f>#REF!</f>
        <v>#REF!</v>
      </c>
      <c r="C8" s="44"/>
    </row>
    <row r="9" spans="1:4" s="46" customFormat="1" ht="42">
      <c r="A9" s="42" t="s">
        <v>12</v>
      </c>
      <c r="B9" s="43" t="e">
        <f>#REF!</f>
        <v>#REF!</v>
      </c>
      <c r="C9" s="44"/>
    </row>
    <row r="10" spans="1:4">
      <c r="A10" s="8" t="s">
        <v>13</v>
      </c>
      <c r="B10" s="11" t="e">
        <f>#REF!</f>
        <v>#REF!</v>
      </c>
      <c r="C10" s="10"/>
    </row>
    <row r="11" spans="1:4">
      <c r="A11" s="2" t="s">
        <v>21</v>
      </c>
      <c r="B11" s="5" t="e">
        <f>SUM(B12)</f>
        <v>#REF!</v>
      </c>
      <c r="C11" s="2"/>
    </row>
    <row r="12" spans="1:4">
      <c r="A12" s="8" t="s">
        <v>8</v>
      </c>
      <c r="B12" s="11" t="e">
        <f>#REF!</f>
        <v>#REF!</v>
      </c>
      <c r="C12" s="10"/>
    </row>
    <row r="13" spans="1:4">
      <c r="A13" s="2" t="s">
        <v>14</v>
      </c>
      <c r="B13" s="5" t="e">
        <f>SUM(B14,B17,B18,B19,B20)</f>
        <v>#REF!</v>
      </c>
      <c r="C13" s="2"/>
    </row>
    <row r="14" spans="1:4" ht="42">
      <c r="A14" s="8" t="s">
        <v>99</v>
      </c>
      <c r="B14" s="11" t="e">
        <f>SUM(B15:B16)</f>
        <v>#REF!</v>
      </c>
      <c r="C14" s="9"/>
    </row>
    <row r="15" spans="1:4" ht="63">
      <c r="A15" s="12" t="s">
        <v>15</v>
      </c>
      <c r="B15" s="11" t="e">
        <f>#REF!</f>
        <v>#REF!</v>
      </c>
      <c r="C15" s="9" t="s">
        <v>17</v>
      </c>
    </row>
    <row r="16" spans="1:4" ht="42">
      <c r="A16" s="12" t="s">
        <v>16</v>
      </c>
      <c r="B16" s="11" t="e">
        <f>#REF!</f>
        <v>#REF!</v>
      </c>
      <c r="C16" s="9" t="s">
        <v>18</v>
      </c>
    </row>
    <row r="17" spans="1:3" ht="105">
      <c r="A17" s="8" t="s">
        <v>95</v>
      </c>
      <c r="B17" s="11" t="e">
        <f>#REF!+#REF!</f>
        <v>#REF!</v>
      </c>
      <c r="C17" s="9" t="s">
        <v>22</v>
      </c>
    </row>
    <row r="18" spans="1:3" ht="84">
      <c r="A18" s="8" t="s">
        <v>19</v>
      </c>
      <c r="B18" s="11" t="e">
        <f>#REF!</f>
        <v>#REF!</v>
      </c>
      <c r="C18" s="9" t="s">
        <v>20</v>
      </c>
    </row>
    <row r="19" spans="1:3" ht="42">
      <c r="A19" s="42" t="s">
        <v>97</v>
      </c>
      <c r="B19" s="43" t="e">
        <f>#REF!</f>
        <v>#REF!</v>
      </c>
      <c r="C19" s="44" t="s">
        <v>98</v>
      </c>
    </row>
    <row r="20" spans="1:3" ht="147">
      <c r="A20" s="42" t="s">
        <v>96</v>
      </c>
      <c r="B20" s="43" t="e">
        <f>#REF!</f>
        <v>#REF!</v>
      </c>
      <c r="C20" s="44" t="s">
        <v>100</v>
      </c>
    </row>
    <row r="21" spans="1:3">
      <c r="A21" s="2" t="s">
        <v>101</v>
      </c>
      <c r="B21" s="5" t="e">
        <f>SUM(B22:B22)</f>
        <v>#REF!</v>
      </c>
      <c r="C21" s="2"/>
    </row>
    <row r="22" spans="1:3">
      <c r="A22" s="8" t="s">
        <v>102</v>
      </c>
      <c r="B22" s="45" t="e">
        <f>#REF!</f>
        <v>#REF!</v>
      </c>
      <c r="C22" s="9" t="s">
        <v>103</v>
      </c>
    </row>
  </sheetData>
  <mergeCells count="2">
    <mergeCell ref="A1:C1"/>
    <mergeCell ref="A2:B2"/>
  </mergeCells>
  <pageMargins left="0.5541666666666667" right="0.42291666666666666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91C8D-99FD-4D0E-87F1-5BD5A15488A8}">
  <sheetPr>
    <tabColor rgb="FF7030A0"/>
    <pageSetUpPr fitToPage="1"/>
  </sheetPr>
  <dimension ref="A1:H11"/>
  <sheetViews>
    <sheetView tabSelected="1" view="pageBreakPreview" zoomScale="98" zoomScaleNormal="70" zoomScaleSheetLayoutView="98" zoomScalePageLayoutView="55" workbookViewId="0">
      <selection activeCell="B10" sqref="B10"/>
    </sheetView>
  </sheetViews>
  <sheetFormatPr defaultColWidth="9" defaultRowHeight="21"/>
  <cols>
    <col min="1" max="1" width="83.7109375" style="1" customWidth="1"/>
    <col min="2" max="8" width="20" style="61" customWidth="1"/>
    <col min="9" max="16384" width="9" style="1"/>
  </cols>
  <sheetData>
    <row r="1" spans="1:8" ht="39.75" customHeight="1">
      <c r="A1" s="93" t="s">
        <v>127</v>
      </c>
      <c r="B1" s="93"/>
      <c r="C1" s="93"/>
      <c r="D1" s="93"/>
      <c r="E1" s="93"/>
      <c r="F1" s="93"/>
      <c r="G1" s="93"/>
      <c r="H1" s="93"/>
    </row>
    <row r="2" spans="1:8" ht="39.75" customHeight="1">
      <c r="A2" s="92" t="s">
        <v>125</v>
      </c>
      <c r="B2" s="62"/>
      <c r="H2" s="63"/>
    </row>
    <row r="3" spans="1:8" ht="27" customHeight="1">
      <c r="A3" s="64"/>
      <c r="B3" s="62"/>
      <c r="H3" s="63"/>
    </row>
    <row r="4" spans="1:8" ht="39.75" customHeight="1">
      <c r="A4" s="81" t="s">
        <v>0</v>
      </c>
      <c r="B4" s="82" t="s">
        <v>118</v>
      </c>
      <c r="C4" s="82" t="s">
        <v>119</v>
      </c>
      <c r="D4" s="82" t="s">
        <v>120</v>
      </c>
      <c r="E4" s="82" t="s">
        <v>121</v>
      </c>
      <c r="F4" s="82" t="s">
        <v>122</v>
      </c>
      <c r="G4" s="82" t="s">
        <v>123</v>
      </c>
      <c r="H4" s="82" t="s">
        <v>124</v>
      </c>
    </row>
    <row r="5" spans="1:8" ht="39.75" customHeight="1">
      <c r="A5" s="79" t="s">
        <v>1</v>
      </c>
      <c r="B5" s="80">
        <f>+B6+B9</f>
        <v>0</v>
      </c>
      <c r="C5" s="80">
        <f t="shared" ref="C5:H5" si="0">+C6+C9</f>
        <v>0</v>
      </c>
      <c r="D5" s="80">
        <f t="shared" si="0"/>
        <v>0</v>
      </c>
      <c r="E5" s="80">
        <f t="shared" si="0"/>
        <v>0</v>
      </c>
      <c r="F5" s="80">
        <f t="shared" si="0"/>
        <v>0</v>
      </c>
      <c r="G5" s="80">
        <f t="shared" si="0"/>
        <v>0</v>
      </c>
      <c r="H5" s="80">
        <f t="shared" si="0"/>
        <v>0</v>
      </c>
    </row>
    <row r="6" spans="1:8" ht="39.75" customHeight="1">
      <c r="A6" s="83" t="s">
        <v>126</v>
      </c>
      <c r="B6" s="85">
        <f>SUM(B7:B8)</f>
        <v>0</v>
      </c>
      <c r="C6" s="85">
        <f t="shared" ref="C6:G6" si="1">SUM(C7:C8)</f>
        <v>0</v>
      </c>
      <c r="D6" s="85">
        <f t="shared" si="1"/>
        <v>0</v>
      </c>
      <c r="E6" s="85">
        <f t="shared" si="1"/>
        <v>0</v>
      </c>
      <c r="F6" s="85">
        <f t="shared" si="1"/>
        <v>0</v>
      </c>
      <c r="G6" s="85">
        <f t="shared" si="1"/>
        <v>0</v>
      </c>
      <c r="H6" s="85">
        <f>SUM(H7:H8)</f>
        <v>0</v>
      </c>
    </row>
    <row r="7" spans="1:8" ht="39.75" customHeight="1">
      <c r="A7" s="86" t="s">
        <v>128</v>
      </c>
      <c r="B7" s="87"/>
      <c r="C7" s="87"/>
      <c r="D7" s="87"/>
      <c r="E7" s="87"/>
      <c r="F7" s="88"/>
      <c r="G7" s="89"/>
      <c r="H7" s="87">
        <f>SUM(B7:G7)</f>
        <v>0</v>
      </c>
    </row>
    <row r="8" spans="1:8" ht="39.75" customHeight="1">
      <c r="A8" s="86" t="s">
        <v>129</v>
      </c>
      <c r="B8" s="87"/>
      <c r="C8" s="87"/>
      <c r="D8" s="87"/>
      <c r="E8" s="87"/>
      <c r="F8" s="87"/>
      <c r="G8" s="87"/>
      <c r="H8" s="87">
        <f>SUM(B8:G8)</f>
        <v>0</v>
      </c>
    </row>
    <row r="9" spans="1:8" ht="39.75" customHeight="1">
      <c r="A9" s="83" t="s">
        <v>130</v>
      </c>
      <c r="B9" s="84">
        <f t="shared" ref="B9:H9" si="2">SUM(B10:B11)</f>
        <v>0</v>
      </c>
      <c r="C9" s="84">
        <f t="shared" si="2"/>
        <v>0</v>
      </c>
      <c r="D9" s="84">
        <f t="shared" si="2"/>
        <v>0</v>
      </c>
      <c r="E9" s="84">
        <f t="shared" si="2"/>
        <v>0</v>
      </c>
      <c r="F9" s="84">
        <f t="shared" si="2"/>
        <v>0</v>
      </c>
      <c r="G9" s="84">
        <f t="shared" si="2"/>
        <v>0</v>
      </c>
      <c r="H9" s="84">
        <f t="shared" si="2"/>
        <v>0</v>
      </c>
    </row>
    <row r="10" spans="1:8" ht="39.75" customHeight="1">
      <c r="A10" s="90" t="s">
        <v>131</v>
      </c>
      <c r="B10" s="91"/>
      <c r="C10" s="91"/>
      <c r="D10" s="91"/>
      <c r="E10" s="91"/>
      <c r="F10" s="91"/>
      <c r="G10" s="91"/>
      <c r="H10" s="91">
        <f>SUM(B10:G10)</f>
        <v>0</v>
      </c>
    </row>
    <row r="11" spans="1:8" ht="39.75" customHeight="1">
      <c r="A11" s="90" t="s">
        <v>132</v>
      </c>
      <c r="B11" s="91"/>
      <c r="C11" s="91"/>
      <c r="D11" s="91"/>
      <c r="E11" s="91"/>
      <c r="F11" s="91"/>
      <c r="G11" s="91"/>
      <c r="H11" s="91">
        <f t="shared" ref="H11" si="3">SUM(B11:G11)</f>
        <v>0</v>
      </c>
    </row>
  </sheetData>
  <mergeCells count="1">
    <mergeCell ref="A1:H1"/>
  </mergeCells>
  <pageMargins left="0.5541666666666667" right="0.42291666666666666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12A72-A79C-4D0B-A61A-9506BA770B15}">
  <dimension ref="A2:F23"/>
  <sheetViews>
    <sheetView workbookViewId="0">
      <selection activeCell="E16" sqref="E16"/>
    </sheetView>
  </sheetViews>
  <sheetFormatPr defaultColWidth="9" defaultRowHeight="15"/>
  <cols>
    <col min="1" max="1" width="19.140625" style="52" customWidth="1"/>
    <col min="2" max="2" width="15" style="59" customWidth="1"/>
    <col min="3" max="3" width="16.42578125" style="52" customWidth="1"/>
    <col min="4" max="4" width="15.42578125" style="59" customWidth="1"/>
    <col min="5" max="5" width="11.5703125" style="52" customWidth="1"/>
    <col min="6" max="16384" width="9" style="52"/>
  </cols>
  <sheetData>
    <row r="2" spans="1:6" ht="21">
      <c r="A2" s="67" t="s">
        <v>106</v>
      </c>
      <c r="B2" s="67"/>
      <c r="C2" s="67"/>
      <c r="D2" s="67"/>
      <c r="E2" s="67"/>
      <c r="F2" s="49"/>
    </row>
    <row r="3" spans="1:6" ht="21">
      <c r="A3" s="50"/>
      <c r="B3" s="47"/>
      <c r="C3" s="50"/>
      <c r="D3" s="48" t="s">
        <v>107</v>
      </c>
      <c r="E3" s="49"/>
      <c r="F3" s="49"/>
    </row>
    <row r="4" spans="1:6" ht="21">
      <c r="A4" s="50"/>
      <c r="B4" s="47"/>
      <c r="C4" s="50"/>
      <c r="D4" s="47"/>
      <c r="E4" s="50" t="s">
        <v>108</v>
      </c>
      <c r="F4" s="50"/>
    </row>
    <row r="5" spans="1:6" ht="21">
      <c r="A5" s="50"/>
      <c r="B5" s="47"/>
      <c r="C5" s="50"/>
      <c r="D5" s="53">
        <v>2000000</v>
      </c>
      <c r="E5" s="50"/>
      <c r="F5" s="50"/>
    </row>
    <row r="6" spans="1:6" ht="21">
      <c r="A6" s="54" t="s">
        <v>109</v>
      </c>
      <c r="B6" s="55" t="s">
        <v>110</v>
      </c>
      <c r="C6" s="54" t="s">
        <v>111</v>
      </c>
      <c r="D6" s="55" t="s">
        <v>110</v>
      </c>
      <c r="E6" s="54" t="s">
        <v>5</v>
      </c>
      <c r="F6" s="50"/>
    </row>
    <row r="7" spans="1:6" ht="21">
      <c r="A7" s="56" t="s">
        <v>1</v>
      </c>
      <c r="B7" s="51"/>
      <c r="C7" s="56" t="s">
        <v>1</v>
      </c>
      <c r="D7" s="51"/>
      <c r="E7" s="57"/>
      <c r="F7" s="50"/>
    </row>
    <row r="8" spans="1:6" ht="21">
      <c r="A8" s="57" t="s">
        <v>112</v>
      </c>
      <c r="B8" s="51"/>
      <c r="C8" s="57" t="s">
        <v>113</v>
      </c>
      <c r="D8" s="51">
        <v>250000</v>
      </c>
      <c r="E8" s="57"/>
      <c r="F8" s="50"/>
    </row>
    <row r="9" spans="1:6" ht="21">
      <c r="A9" s="57" t="s">
        <v>114</v>
      </c>
      <c r="B9" s="51"/>
      <c r="C9" s="57" t="s">
        <v>115</v>
      </c>
      <c r="D9" s="51">
        <v>200000</v>
      </c>
      <c r="E9" s="57"/>
      <c r="F9" s="50"/>
    </row>
    <row r="10" spans="1:6" ht="21">
      <c r="A10" s="57" t="s">
        <v>116</v>
      </c>
      <c r="B10" s="51"/>
      <c r="C10" s="58">
        <v>3</v>
      </c>
      <c r="D10" s="51">
        <v>200000</v>
      </c>
      <c r="E10" s="57"/>
      <c r="F10" s="50"/>
    </row>
    <row r="11" spans="1:6" ht="21">
      <c r="A11" s="57">
        <v>4</v>
      </c>
      <c r="B11" s="51"/>
      <c r="C11" s="58">
        <v>4</v>
      </c>
      <c r="D11" s="51">
        <v>200000</v>
      </c>
      <c r="E11" s="57"/>
      <c r="F11" s="50"/>
    </row>
    <row r="12" spans="1:6" ht="21">
      <c r="A12" s="57">
        <v>5</v>
      </c>
      <c r="B12" s="51"/>
      <c r="C12" s="58">
        <v>5</v>
      </c>
      <c r="D12" s="51">
        <v>200000</v>
      </c>
      <c r="E12" s="57"/>
      <c r="F12" s="50"/>
    </row>
    <row r="13" spans="1:6" ht="21">
      <c r="A13" s="57">
        <v>6</v>
      </c>
      <c r="B13" s="51"/>
      <c r="C13" s="58">
        <v>6</v>
      </c>
      <c r="D13" s="51">
        <v>200000</v>
      </c>
      <c r="E13" s="57"/>
      <c r="F13" s="50"/>
    </row>
    <row r="14" spans="1:6" ht="21">
      <c r="A14" s="57">
        <v>7</v>
      </c>
      <c r="B14" s="51"/>
      <c r="C14" s="58">
        <v>7</v>
      </c>
      <c r="D14" s="51">
        <v>200000</v>
      </c>
      <c r="E14" s="57"/>
      <c r="F14" s="50"/>
    </row>
    <row r="15" spans="1:6" ht="21">
      <c r="A15" s="57">
        <v>8</v>
      </c>
      <c r="B15" s="51"/>
      <c r="C15" s="58">
        <v>8</v>
      </c>
      <c r="D15" s="51">
        <v>200000</v>
      </c>
      <c r="E15" s="57"/>
      <c r="F15" s="50"/>
    </row>
    <row r="16" spans="1:6" ht="21">
      <c r="A16" s="57">
        <v>9</v>
      </c>
      <c r="B16" s="51"/>
      <c r="C16" s="58">
        <v>9</v>
      </c>
      <c r="D16" s="51">
        <v>200000</v>
      </c>
      <c r="E16" s="57"/>
      <c r="F16" s="50"/>
    </row>
    <row r="17" spans="1:6" ht="21">
      <c r="A17" s="57">
        <v>10</v>
      </c>
      <c r="B17" s="51"/>
      <c r="C17" s="58">
        <v>10</v>
      </c>
      <c r="D17" s="51">
        <v>200000</v>
      </c>
      <c r="E17" s="57"/>
      <c r="F17" s="50"/>
    </row>
    <row r="18" spans="1:6" ht="21">
      <c r="A18" s="57">
        <v>11</v>
      </c>
      <c r="B18" s="47"/>
      <c r="C18" s="50"/>
      <c r="D18" s="47"/>
      <c r="E18" s="50"/>
      <c r="F18" s="50"/>
    </row>
    <row r="19" spans="1:6" ht="21">
      <c r="A19" s="57">
        <v>12</v>
      </c>
      <c r="B19" s="47"/>
      <c r="C19" s="50"/>
      <c r="D19" s="47"/>
      <c r="E19" s="50"/>
      <c r="F19" s="50"/>
    </row>
    <row r="20" spans="1:6" ht="21">
      <c r="A20" s="57">
        <v>13</v>
      </c>
      <c r="B20" s="47"/>
      <c r="C20" s="50"/>
      <c r="D20" s="47"/>
      <c r="E20" s="50"/>
      <c r="F20" s="50"/>
    </row>
    <row r="21" spans="1:6" ht="21">
      <c r="A21" s="57">
        <v>14</v>
      </c>
      <c r="B21" s="47"/>
      <c r="C21" s="50"/>
      <c r="D21" s="47"/>
      <c r="E21" s="50"/>
      <c r="F21" s="50"/>
    </row>
    <row r="23" spans="1:6">
      <c r="A23" s="52" t="s">
        <v>117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62704-6995-46DA-8D98-A597DB1CB932}">
  <sheetPr>
    <pageSetUpPr fitToPage="1"/>
  </sheetPr>
  <dimension ref="A1:AB59"/>
  <sheetViews>
    <sheetView view="pageBreakPreview" zoomScale="80" zoomScaleNormal="85" zoomScaleSheetLayoutView="80" workbookViewId="0">
      <pane xSplit="2" ySplit="8" topLeftCell="C40" activePane="bottomRight" state="frozen"/>
      <selection activeCell="O1" sqref="O1"/>
      <selection pane="topRight" activeCell="O1" sqref="O1"/>
      <selection pane="bottomLeft" activeCell="O1" sqref="O1"/>
      <selection pane="bottomRight" activeCell="A9" sqref="A9:J59"/>
    </sheetView>
  </sheetViews>
  <sheetFormatPr defaultColWidth="9" defaultRowHeight="21"/>
  <cols>
    <col min="1" max="1" width="3.85546875" style="13" customWidth="1"/>
    <col min="2" max="2" width="28" style="13" bestFit="1" customWidth="1"/>
    <col min="3" max="3" width="10.85546875" style="7" bestFit="1" customWidth="1"/>
    <col min="4" max="4" width="9" style="13"/>
    <col min="5" max="5" width="9.85546875" style="13" customWidth="1"/>
    <col min="6" max="6" width="10.42578125" style="13" customWidth="1"/>
    <col min="7" max="7" width="9.85546875" style="13" customWidth="1"/>
    <col min="8" max="8" width="9" style="13"/>
    <col min="9" max="9" width="9.85546875" style="13" customWidth="1"/>
    <col min="10" max="10" width="9" style="13"/>
    <col min="11" max="11" width="13.42578125" style="13" customWidth="1"/>
    <col min="12" max="12" width="10.5703125" style="13" bestFit="1" customWidth="1"/>
    <col min="13" max="13" width="6.7109375" style="7" bestFit="1" customWidth="1"/>
    <col min="14" max="14" width="8" style="13" bestFit="1" customWidth="1"/>
    <col min="15" max="15" width="10.5703125" style="13" bestFit="1" customWidth="1"/>
    <col min="16" max="16" width="6.7109375" style="13" bestFit="1" customWidth="1"/>
    <col min="17" max="17" width="9.140625" style="13" bestFit="1" customWidth="1"/>
    <col min="18" max="18" width="10.5703125" style="13" bestFit="1" customWidth="1"/>
    <col min="19" max="19" width="6.7109375" style="7" bestFit="1" customWidth="1"/>
    <col min="20" max="20" width="8" style="13" bestFit="1" customWidth="1"/>
    <col min="21" max="21" width="10.5703125" style="13" customWidth="1"/>
    <col min="22" max="22" width="9.140625" style="13" bestFit="1" customWidth="1"/>
    <col min="23" max="23" width="13.42578125" style="13" customWidth="1"/>
    <col min="24" max="24" width="11.42578125" style="13" customWidth="1"/>
    <col min="25" max="16384" width="9" style="13"/>
  </cols>
  <sheetData>
    <row r="1" spans="1:28">
      <c r="W1" s="14" t="s">
        <v>23</v>
      </c>
      <c r="X1" s="15"/>
    </row>
    <row r="2" spans="1:28">
      <c r="A2" s="70" t="s">
        <v>24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16"/>
      <c r="Y2" s="17"/>
      <c r="Z2" s="17"/>
      <c r="AA2" s="17"/>
      <c r="AB2" s="17"/>
    </row>
    <row r="3" spans="1:28">
      <c r="E3" s="18"/>
      <c r="F3" s="19"/>
      <c r="G3" s="18"/>
      <c r="H3" s="19"/>
      <c r="I3" s="20"/>
      <c r="J3" s="19"/>
      <c r="K3" s="19" t="s">
        <v>25</v>
      </c>
      <c r="L3" s="19"/>
      <c r="M3" s="21"/>
      <c r="N3" s="19"/>
      <c r="O3" s="19"/>
      <c r="P3" s="19"/>
      <c r="Q3" s="19"/>
      <c r="R3" s="19"/>
      <c r="S3" s="21"/>
      <c r="T3" s="19"/>
      <c r="U3" s="19"/>
      <c r="V3" s="19"/>
      <c r="W3" s="19"/>
      <c r="X3" s="22"/>
      <c r="Y3" s="19"/>
      <c r="Z3" s="19"/>
    </row>
    <row r="4" spans="1:28">
      <c r="E4" s="23"/>
      <c r="F4" s="19"/>
      <c r="G4" s="23"/>
      <c r="H4" s="19"/>
      <c r="I4" s="23"/>
      <c r="J4" s="19"/>
      <c r="K4" s="19"/>
      <c r="L4" s="19"/>
      <c r="M4" s="21"/>
      <c r="N4" s="19"/>
      <c r="O4" s="19"/>
      <c r="P4" s="19"/>
      <c r="Q4" s="19"/>
      <c r="R4" s="19"/>
      <c r="S4" s="21"/>
      <c r="T4" s="19"/>
      <c r="U4" s="19"/>
      <c r="V4" s="19"/>
      <c r="W4" s="21" t="s">
        <v>26</v>
      </c>
      <c r="X4" s="22"/>
      <c r="Y4" s="19"/>
      <c r="Z4" s="19"/>
    </row>
    <row r="5" spans="1:28">
      <c r="A5" s="24" t="s">
        <v>27</v>
      </c>
      <c r="B5" s="24"/>
      <c r="C5" s="71" t="s">
        <v>28</v>
      </c>
      <c r="D5" s="71"/>
      <c r="E5" s="71"/>
      <c r="F5" s="71"/>
      <c r="G5" s="71"/>
      <c r="H5" s="71"/>
      <c r="I5" s="71"/>
      <c r="J5" s="71"/>
      <c r="K5" s="71"/>
      <c r="L5" s="71"/>
      <c r="M5" s="71" t="s">
        <v>4</v>
      </c>
      <c r="N5" s="71"/>
      <c r="O5" s="71"/>
      <c r="P5" s="72" t="s">
        <v>29</v>
      </c>
      <c r="Q5" s="72"/>
      <c r="R5" s="72"/>
      <c r="S5" s="72" t="s">
        <v>30</v>
      </c>
      <c r="T5" s="72"/>
      <c r="U5" s="72"/>
      <c r="V5" s="73" t="s">
        <v>31</v>
      </c>
      <c r="W5" s="74"/>
      <c r="X5" s="15"/>
    </row>
    <row r="6" spans="1:28" ht="24" customHeight="1">
      <c r="A6" s="24"/>
      <c r="B6" s="24"/>
      <c r="C6" s="69" t="s">
        <v>32</v>
      </c>
      <c r="D6" s="69"/>
      <c r="E6" s="69" t="s">
        <v>2</v>
      </c>
      <c r="F6" s="69"/>
      <c r="G6" s="69" t="s">
        <v>3</v>
      </c>
      <c r="H6" s="69"/>
      <c r="I6" s="69" t="s">
        <v>33</v>
      </c>
      <c r="J6" s="69"/>
      <c r="K6" s="68" t="s">
        <v>34</v>
      </c>
      <c r="L6" s="68" t="s">
        <v>35</v>
      </c>
      <c r="M6" s="68" t="s">
        <v>36</v>
      </c>
      <c r="N6" s="68" t="s">
        <v>37</v>
      </c>
      <c r="O6" s="68" t="s">
        <v>38</v>
      </c>
      <c r="P6" s="68" t="s">
        <v>36</v>
      </c>
      <c r="Q6" s="68" t="s">
        <v>37</v>
      </c>
      <c r="R6" s="68" t="s">
        <v>38</v>
      </c>
      <c r="S6" s="76" t="s">
        <v>36</v>
      </c>
      <c r="T6" s="68" t="s">
        <v>37</v>
      </c>
      <c r="U6" s="68" t="s">
        <v>38</v>
      </c>
      <c r="V6" s="68" t="s">
        <v>39</v>
      </c>
      <c r="W6" s="78" t="s">
        <v>40</v>
      </c>
      <c r="X6" s="75" t="s">
        <v>41</v>
      </c>
    </row>
    <row r="7" spans="1:28">
      <c r="A7" s="24"/>
      <c r="B7" s="24"/>
      <c r="C7" s="25" t="s">
        <v>42</v>
      </c>
      <c r="D7" s="26" t="s">
        <v>43</v>
      </c>
      <c r="E7" s="26" t="s">
        <v>42</v>
      </c>
      <c r="F7" s="26" t="s">
        <v>43</v>
      </c>
      <c r="G7" s="26" t="s">
        <v>42</v>
      </c>
      <c r="H7" s="26" t="s">
        <v>43</v>
      </c>
      <c r="I7" s="26" t="s">
        <v>42</v>
      </c>
      <c r="J7" s="26" t="s">
        <v>43</v>
      </c>
      <c r="K7" s="69"/>
      <c r="L7" s="69"/>
      <c r="M7" s="69"/>
      <c r="N7" s="68"/>
      <c r="O7" s="68"/>
      <c r="P7" s="69"/>
      <c r="Q7" s="69"/>
      <c r="R7" s="69"/>
      <c r="S7" s="77"/>
      <c r="T7" s="69"/>
      <c r="U7" s="69"/>
      <c r="V7" s="68"/>
      <c r="W7" s="78"/>
      <c r="X7" s="75"/>
    </row>
    <row r="8" spans="1:28">
      <c r="A8" s="26"/>
      <c r="B8" s="25" t="s">
        <v>1</v>
      </c>
      <c r="C8" s="27">
        <f t="shared" ref="C8:U8" si="0">SUM(C9:C59)</f>
        <v>8</v>
      </c>
      <c r="D8" s="28">
        <f t="shared" si="0"/>
        <v>12000</v>
      </c>
      <c r="E8" s="28">
        <f t="shared" si="0"/>
        <v>174</v>
      </c>
      <c r="F8" s="28">
        <f t="shared" si="0"/>
        <v>174000</v>
      </c>
      <c r="G8" s="28">
        <f t="shared" si="0"/>
        <v>115</v>
      </c>
      <c r="H8" s="28">
        <f t="shared" si="0"/>
        <v>115000</v>
      </c>
      <c r="I8" s="28">
        <f t="shared" si="0"/>
        <v>6</v>
      </c>
      <c r="J8" s="28">
        <f t="shared" si="0"/>
        <v>6000</v>
      </c>
      <c r="K8" s="28">
        <f t="shared" si="0"/>
        <v>307000</v>
      </c>
      <c r="L8" s="29">
        <f t="shared" si="0"/>
        <v>9210000</v>
      </c>
      <c r="M8" s="27">
        <f t="shared" si="0"/>
        <v>135</v>
      </c>
      <c r="N8" s="28">
        <f t="shared" si="0"/>
        <v>56700</v>
      </c>
      <c r="O8" s="28">
        <f t="shared" si="0"/>
        <v>1701000</v>
      </c>
      <c r="P8" s="28">
        <f t="shared" si="0"/>
        <v>93</v>
      </c>
      <c r="Q8" s="28">
        <f t="shared" si="0"/>
        <v>46500</v>
      </c>
      <c r="R8" s="28">
        <f t="shared" si="0"/>
        <v>1395000</v>
      </c>
      <c r="S8" s="27">
        <f t="shared" si="0"/>
        <v>17</v>
      </c>
      <c r="T8" s="28">
        <f t="shared" si="0"/>
        <v>85000</v>
      </c>
      <c r="U8" s="28">
        <f t="shared" si="0"/>
        <v>2550000</v>
      </c>
      <c r="V8" s="30">
        <f t="shared" ref="V8:W33" si="1">SUM(K8,N8,Q8,T8)</f>
        <v>495200</v>
      </c>
      <c r="W8" s="31">
        <f t="shared" si="1"/>
        <v>14856000</v>
      </c>
      <c r="X8" s="32">
        <f>W8*4</f>
        <v>59424000</v>
      </c>
    </row>
    <row r="9" spans="1:28" ht="23.25" customHeight="1">
      <c r="A9" s="33">
        <v>1</v>
      </c>
      <c r="B9" s="34" t="s">
        <v>44</v>
      </c>
      <c r="C9" s="35">
        <v>3</v>
      </c>
      <c r="D9" s="36">
        <f t="shared" ref="D9:D59" si="2">C9*1500</f>
        <v>4500</v>
      </c>
      <c r="E9" s="37">
        <v>14</v>
      </c>
      <c r="F9" s="36">
        <f t="shared" ref="F9:F59" si="3">E9*1000</f>
        <v>14000</v>
      </c>
      <c r="G9" s="37">
        <v>48</v>
      </c>
      <c r="H9" s="36">
        <f t="shared" ref="H9:H59" si="4">G9*1000</f>
        <v>48000</v>
      </c>
      <c r="I9" s="35">
        <v>2</v>
      </c>
      <c r="J9" s="36">
        <f t="shared" ref="J9:J59" si="5">I9*1000</f>
        <v>2000</v>
      </c>
      <c r="K9" s="38">
        <f t="shared" ref="K9:K59" si="6">SUM(D9,F9,H9,J9)</f>
        <v>68500</v>
      </c>
      <c r="L9" s="38">
        <f t="shared" ref="L9:L59" si="7">K9*30</f>
        <v>2055000</v>
      </c>
      <c r="M9" s="35">
        <v>14</v>
      </c>
      <c r="N9" s="38">
        <f t="shared" ref="N9:N59" si="8">M9*420</f>
        <v>5880</v>
      </c>
      <c r="O9" s="38">
        <f t="shared" ref="O9:O59" si="9">N9*30</f>
        <v>176400</v>
      </c>
      <c r="P9" s="35">
        <v>40</v>
      </c>
      <c r="Q9" s="36">
        <f>P9*500</f>
        <v>20000</v>
      </c>
      <c r="R9" s="38">
        <f t="shared" ref="R9:R59" si="10">Q9*30</f>
        <v>600000</v>
      </c>
      <c r="S9" s="35">
        <v>2</v>
      </c>
      <c r="T9" s="36">
        <f t="shared" ref="T9:T59" si="11">S9*5000</f>
        <v>10000</v>
      </c>
      <c r="U9" s="38">
        <f t="shared" ref="U9:U59" si="12">T9*30</f>
        <v>300000</v>
      </c>
      <c r="V9" s="30">
        <f t="shared" si="1"/>
        <v>104380</v>
      </c>
      <c r="W9" s="31">
        <f t="shared" si="1"/>
        <v>3131400</v>
      </c>
      <c r="X9" s="32">
        <f>W9*4</f>
        <v>12525600</v>
      </c>
    </row>
    <row r="10" spans="1:28">
      <c r="A10" s="33">
        <v>2</v>
      </c>
      <c r="B10" s="34" t="s">
        <v>45</v>
      </c>
      <c r="C10" s="35">
        <v>2</v>
      </c>
      <c r="D10" s="36">
        <f t="shared" si="2"/>
        <v>3000</v>
      </c>
      <c r="E10" s="37">
        <v>7</v>
      </c>
      <c r="F10" s="36">
        <f t="shared" si="3"/>
        <v>7000</v>
      </c>
      <c r="G10" s="37">
        <v>20</v>
      </c>
      <c r="H10" s="36">
        <f t="shared" si="4"/>
        <v>20000</v>
      </c>
      <c r="I10" s="35">
        <v>2</v>
      </c>
      <c r="J10" s="36">
        <f t="shared" si="5"/>
        <v>2000</v>
      </c>
      <c r="K10" s="38">
        <f t="shared" si="6"/>
        <v>32000</v>
      </c>
      <c r="L10" s="38">
        <f t="shared" si="7"/>
        <v>960000</v>
      </c>
      <c r="M10" s="35">
        <v>12</v>
      </c>
      <c r="N10" s="38">
        <f t="shared" si="8"/>
        <v>5040</v>
      </c>
      <c r="O10" s="38">
        <f t="shared" si="9"/>
        <v>151200</v>
      </c>
      <c r="P10" s="35">
        <v>12</v>
      </c>
      <c r="Q10" s="36">
        <f t="shared" ref="Q10:Q59" si="13">P10*500</f>
        <v>6000</v>
      </c>
      <c r="R10" s="38">
        <f t="shared" si="10"/>
        <v>180000</v>
      </c>
      <c r="S10" s="35">
        <v>2</v>
      </c>
      <c r="T10" s="36">
        <f t="shared" si="11"/>
        <v>10000</v>
      </c>
      <c r="U10" s="38">
        <f t="shared" si="12"/>
        <v>300000</v>
      </c>
      <c r="V10" s="30">
        <f t="shared" si="1"/>
        <v>53040</v>
      </c>
      <c r="W10" s="31">
        <f t="shared" si="1"/>
        <v>1591200</v>
      </c>
      <c r="X10" s="32">
        <f t="shared" ref="X10:X59" si="14">W10*4</f>
        <v>6364800</v>
      </c>
    </row>
    <row r="11" spans="1:28">
      <c r="A11" s="33">
        <v>3</v>
      </c>
      <c r="B11" s="39" t="s">
        <v>46</v>
      </c>
      <c r="C11" s="35"/>
      <c r="D11" s="36">
        <f t="shared" si="2"/>
        <v>0</v>
      </c>
      <c r="E11" s="37">
        <v>6</v>
      </c>
      <c r="F11" s="36">
        <f t="shared" si="3"/>
        <v>6000</v>
      </c>
      <c r="G11" s="37">
        <v>0</v>
      </c>
      <c r="H11" s="36">
        <f t="shared" si="4"/>
        <v>0</v>
      </c>
      <c r="I11" s="35">
        <v>0</v>
      </c>
      <c r="J11" s="36">
        <f t="shared" si="5"/>
        <v>0</v>
      </c>
      <c r="K11" s="38">
        <f t="shared" si="6"/>
        <v>6000</v>
      </c>
      <c r="L11" s="38">
        <f t="shared" si="7"/>
        <v>180000</v>
      </c>
      <c r="M11" s="35">
        <v>4</v>
      </c>
      <c r="N11" s="38">
        <f t="shared" si="8"/>
        <v>1680</v>
      </c>
      <c r="O11" s="38">
        <f t="shared" si="9"/>
        <v>50400</v>
      </c>
      <c r="P11" s="35">
        <v>4</v>
      </c>
      <c r="Q11" s="36">
        <f t="shared" si="13"/>
        <v>2000</v>
      </c>
      <c r="R11" s="38">
        <f t="shared" si="10"/>
        <v>60000</v>
      </c>
      <c r="S11" s="35">
        <v>0</v>
      </c>
      <c r="T11" s="36">
        <f t="shared" si="11"/>
        <v>0</v>
      </c>
      <c r="U11" s="38">
        <f t="shared" si="12"/>
        <v>0</v>
      </c>
      <c r="V11" s="30">
        <f t="shared" si="1"/>
        <v>9680</v>
      </c>
      <c r="W11" s="31">
        <f t="shared" si="1"/>
        <v>290400</v>
      </c>
      <c r="X11" s="32">
        <f t="shared" si="14"/>
        <v>1161600</v>
      </c>
    </row>
    <row r="12" spans="1:28">
      <c r="A12" s="33">
        <v>4</v>
      </c>
      <c r="B12" s="34" t="s">
        <v>47</v>
      </c>
      <c r="C12" s="35"/>
      <c r="D12" s="36">
        <f t="shared" si="2"/>
        <v>0</v>
      </c>
      <c r="E12" s="37">
        <v>5</v>
      </c>
      <c r="F12" s="36">
        <f t="shared" si="3"/>
        <v>5000</v>
      </c>
      <c r="G12" s="37">
        <v>4</v>
      </c>
      <c r="H12" s="36">
        <f t="shared" si="4"/>
        <v>4000</v>
      </c>
      <c r="I12" s="35">
        <v>2</v>
      </c>
      <c r="J12" s="36">
        <f t="shared" si="5"/>
        <v>2000</v>
      </c>
      <c r="K12" s="38">
        <f t="shared" si="6"/>
        <v>11000</v>
      </c>
      <c r="L12" s="38">
        <f t="shared" si="7"/>
        <v>330000</v>
      </c>
      <c r="M12" s="35">
        <v>4</v>
      </c>
      <c r="N12" s="38">
        <f t="shared" si="8"/>
        <v>1680</v>
      </c>
      <c r="O12" s="38">
        <f t="shared" si="9"/>
        <v>50400</v>
      </c>
      <c r="P12" s="35">
        <v>4</v>
      </c>
      <c r="Q12" s="36">
        <f t="shared" si="13"/>
        <v>2000</v>
      </c>
      <c r="R12" s="38">
        <f t="shared" si="10"/>
        <v>60000</v>
      </c>
      <c r="S12" s="35">
        <v>2</v>
      </c>
      <c r="T12" s="36">
        <f t="shared" si="11"/>
        <v>10000</v>
      </c>
      <c r="U12" s="38">
        <f t="shared" si="12"/>
        <v>300000</v>
      </c>
      <c r="V12" s="30">
        <f t="shared" si="1"/>
        <v>24680</v>
      </c>
      <c r="W12" s="31">
        <f t="shared" si="1"/>
        <v>740400</v>
      </c>
      <c r="X12" s="32">
        <f t="shared" si="14"/>
        <v>2961600</v>
      </c>
    </row>
    <row r="13" spans="1:28">
      <c r="A13" s="33">
        <v>5</v>
      </c>
      <c r="B13" s="40" t="s">
        <v>48</v>
      </c>
      <c r="C13" s="35"/>
      <c r="D13" s="36">
        <f t="shared" si="2"/>
        <v>0</v>
      </c>
      <c r="E13" s="37">
        <v>6</v>
      </c>
      <c r="F13" s="36">
        <f t="shared" si="3"/>
        <v>6000</v>
      </c>
      <c r="G13" s="37">
        <v>5</v>
      </c>
      <c r="H13" s="36">
        <f t="shared" si="4"/>
        <v>5000</v>
      </c>
      <c r="I13" s="37">
        <v>0</v>
      </c>
      <c r="J13" s="36">
        <f t="shared" si="5"/>
        <v>0</v>
      </c>
      <c r="K13" s="38">
        <f t="shared" si="6"/>
        <v>11000</v>
      </c>
      <c r="L13" s="38">
        <f t="shared" si="7"/>
        <v>330000</v>
      </c>
      <c r="M13" s="35">
        <v>6</v>
      </c>
      <c r="N13" s="38">
        <f t="shared" si="8"/>
        <v>2520</v>
      </c>
      <c r="O13" s="38">
        <f t="shared" si="9"/>
        <v>75600</v>
      </c>
      <c r="P13" s="35">
        <v>4</v>
      </c>
      <c r="Q13" s="36">
        <f t="shared" si="13"/>
        <v>2000</v>
      </c>
      <c r="R13" s="38">
        <f t="shared" si="10"/>
        <v>60000</v>
      </c>
      <c r="S13" s="35">
        <v>2</v>
      </c>
      <c r="T13" s="36">
        <f t="shared" si="11"/>
        <v>10000</v>
      </c>
      <c r="U13" s="38">
        <f t="shared" si="12"/>
        <v>300000</v>
      </c>
      <c r="V13" s="30">
        <f t="shared" si="1"/>
        <v>25520</v>
      </c>
      <c r="W13" s="31">
        <f t="shared" si="1"/>
        <v>765600</v>
      </c>
      <c r="X13" s="32">
        <f t="shared" si="14"/>
        <v>3062400</v>
      </c>
    </row>
    <row r="14" spans="1:28">
      <c r="A14" s="33">
        <v>6</v>
      </c>
      <c r="B14" s="34" t="s">
        <v>49</v>
      </c>
      <c r="C14" s="35">
        <v>2</v>
      </c>
      <c r="D14" s="36">
        <f t="shared" si="2"/>
        <v>3000</v>
      </c>
      <c r="E14" s="37">
        <v>5</v>
      </c>
      <c r="F14" s="36">
        <f t="shared" si="3"/>
        <v>5000</v>
      </c>
      <c r="G14" s="37"/>
      <c r="H14" s="36">
        <f t="shared" si="4"/>
        <v>0</v>
      </c>
      <c r="I14" s="35">
        <v>0</v>
      </c>
      <c r="J14" s="36">
        <f t="shared" si="5"/>
        <v>0</v>
      </c>
      <c r="K14" s="38">
        <f t="shared" si="6"/>
        <v>8000</v>
      </c>
      <c r="L14" s="38">
        <f t="shared" si="7"/>
        <v>240000</v>
      </c>
      <c r="M14" s="35">
        <v>4</v>
      </c>
      <c r="N14" s="38">
        <f t="shared" si="8"/>
        <v>1680</v>
      </c>
      <c r="O14" s="38">
        <f t="shared" si="9"/>
        <v>50400</v>
      </c>
      <c r="P14" s="35">
        <v>2</v>
      </c>
      <c r="Q14" s="36">
        <f t="shared" si="13"/>
        <v>1000</v>
      </c>
      <c r="R14" s="38">
        <f t="shared" si="10"/>
        <v>30000</v>
      </c>
      <c r="S14" s="35">
        <v>4</v>
      </c>
      <c r="T14" s="36">
        <f t="shared" si="11"/>
        <v>20000</v>
      </c>
      <c r="U14" s="38">
        <f t="shared" si="12"/>
        <v>600000</v>
      </c>
      <c r="V14" s="30">
        <f t="shared" si="1"/>
        <v>30680</v>
      </c>
      <c r="W14" s="31">
        <f t="shared" si="1"/>
        <v>920400</v>
      </c>
      <c r="X14" s="32">
        <f t="shared" si="14"/>
        <v>3681600</v>
      </c>
    </row>
    <row r="15" spans="1:28">
      <c r="A15" s="33">
        <v>7</v>
      </c>
      <c r="B15" s="40" t="s">
        <v>50</v>
      </c>
      <c r="C15" s="35"/>
      <c r="D15" s="36">
        <f t="shared" si="2"/>
        <v>0</v>
      </c>
      <c r="E15" s="37">
        <v>4</v>
      </c>
      <c r="F15" s="36">
        <f t="shared" si="3"/>
        <v>4000</v>
      </c>
      <c r="G15" s="37">
        <v>2</v>
      </c>
      <c r="H15" s="36">
        <f t="shared" si="4"/>
        <v>2000</v>
      </c>
      <c r="I15" s="37">
        <v>0</v>
      </c>
      <c r="J15" s="36">
        <f t="shared" si="5"/>
        <v>0</v>
      </c>
      <c r="K15" s="38">
        <f t="shared" si="6"/>
        <v>6000</v>
      </c>
      <c r="L15" s="38">
        <f t="shared" si="7"/>
        <v>180000</v>
      </c>
      <c r="M15" s="35">
        <v>3</v>
      </c>
      <c r="N15" s="38">
        <f t="shared" si="8"/>
        <v>1260</v>
      </c>
      <c r="O15" s="38">
        <f t="shared" si="9"/>
        <v>37800</v>
      </c>
      <c r="P15" s="35">
        <v>0</v>
      </c>
      <c r="Q15" s="36">
        <f t="shared" si="13"/>
        <v>0</v>
      </c>
      <c r="R15" s="38">
        <f t="shared" si="10"/>
        <v>0</v>
      </c>
      <c r="S15" s="35">
        <v>0</v>
      </c>
      <c r="T15" s="36">
        <f t="shared" si="11"/>
        <v>0</v>
      </c>
      <c r="U15" s="38">
        <f t="shared" si="12"/>
        <v>0</v>
      </c>
      <c r="V15" s="30">
        <f t="shared" si="1"/>
        <v>7260</v>
      </c>
      <c r="W15" s="31">
        <f t="shared" si="1"/>
        <v>217800</v>
      </c>
      <c r="X15" s="32">
        <f t="shared" si="14"/>
        <v>871200</v>
      </c>
    </row>
    <row r="16" spans="1:28">
      <c r="A16" s="33">
        <v>9</v>
      </c>
      <c r="B16" s="40" t="s">
        <v>51</v>
      </c>
      <c r="C16" s="35">
        <v>0</v>
      </c>
      <c r="D16" s="36">
        <f t="shared" si="2"/>
        <v>0</v>
      </c>
      <c r="E16" s="37">
        <v>7</v>
      </c>
      <c r="F16" s="36">
        <f t="shared" si="3"/>
        <v>7000</v>
      </c>
      <c r="G16" s="37">
        <v>0</v>
      </c>
      <c r="H16" s="36">
        <f t="shared" si="4"/>
        <v>0</v>
      </c>
      <c r="I16" s="37">
        <v>0</v>
      </c>
      <c r="J16" s="36">
        <f t="shared" si="5"/>
        <v>0</v>
      </c>
      <c r="K16" s="38">
        <f t="shared" si="6"/>
        <v>7000</v>
      </c>
      <c r="L16" s="38">
        <f t="shared" si="7"/>
        <v>210000</v>
      </c>
      <c r="M16" s="35">
        <v>0</v>
      </c>
      <c r="N16" s="38">
        <f t="shared" si="8"/>
        <v>0</v>
      </c>
      <c r="O16" s="38">
        <f t="shared" si="9"/>
        <v>0</v>
      </c>
      <c r="P16" s="37">
        <v>0</v>
      </c>
      <c r="Q16" s="36">
        <f t="shared" si="13"/>
        <v>0</v>
      </c>
      <c r="R16" s="38">
        <f t="shared" si="10"/>
        <v>0</v>
      </c>
      <c r="S16" s="35">
        <v>0</v>
      </c>
      <c r="T16" s="36">
        <f t="shared" si="11"/>
        <v>0</v>
      </c>
      <c r="U16" s="38">
        <f t="shared" si="12"/>
        <v>0</v>
      </c>
      <c r="V16" s="30">
        <f t="shared" si="1"/>
        <v>7000</v>
      </c>
      <c r="W16" s="31">
        <f t="shared" si="1"/>
        <v>210000</v>
      </c>
      <c r="X16" s="32">
        <f t="shared" si="14"/>
        <v>840000</v>
      </c>
    </row>
    <row r="17" spans="1:24">
      <c r="A17" s="33">
        <v>11</v>
      </c>
      <c r="B17" s="40" t="s">
        <v>52</v>
      </c>
      <c r="C17" s="35">
        <v>0</v>
      </c>
      <c r="D17" s="36">
        <f t="shared" si="2"/>
        <v>0</v>
      </c>
      <c r="E17" s="37">
        <v>2</v>
      </c>
      <c r="F17" s="36">
        <f t="shared" si="3"/>
        <v>2000</v>
      </c>
      <c r="G17" s="37">
        <v>0</v>
      </c>
      <c r="H17" s="36">
        <f t="shared" si="4"/>
        <v>0</v>
      </c>
      <c r="I17" s="37">
        <v>0</v>
      </c>
      <c r="J17" s="36">
        <f t="shared" si="5"/>
        <v>0</v>
      </c>
      <c r="K17" s="38">
        <f t="shared" si="6"/>
        <v>2000</v>
      </c>
      <c r="L17" s="38">
        <f t="shared" si="7"/>
        <v>60000</v>
      </c>
      <c r="M17" s="35">
        <v>2</v>
      </c>
      <c r="N17" s="38">
        <f t="shared" si="8"/>
        <v>840</v>
      </c>
      <c r="O17" s="38">
        <f t="shared" si="9"/>
        <v>25200</v>
      </c>
      <c r="P17" s="37">
        <v>0</v>
      </c>
      <c r="Q17" s="36">
        <f t="shared" si="13"/>
        <v>0</v>
      </c>
      <c r="R17" s="38">
        <f t="shared" si="10"/>
        <v>0</v>
      </c>
      <c r="S17" s="35">
        <v>0</v>
      </c>
      <c r="T17" s="36">
        <f t="shared" si="11"/>
        <v>0</v>
      </c>
      <c r="U17" s="38">
        <f t="shared" si="12"/>
        <v>0</v>
      </c>
      <c r="V17" s="30">
        <f t="shared" si="1"/>
        <v>2840</v>
      </c>
      <c r="W17" s="31">
        <f t="shared" si="1"/>
        <v>85200</v>
      </c>
      <c r="X17" s="32">
        <f t="shared" si="14"/>
        <v>340800</v>
      </c>
    </row>
    <row r="18" spans="1:24">
      <c r="A18" s="33">
        <v>12</v>
      </c>
      <c r="B18" s="40" t="s">
        <v>53</v>
      </c>
      <c r="C18" s="35"/>
      <c r="D18" s="36">
        <f t="shared" si="2"/>
        <v>0</v>
      </c>
      <c r="E18" s="37">
        <v>1</v>
      </c>
      <c r="F18" s="36">
        <f t="shared" si="3"/>
        <v>1000</v>
      </c>
      <c r="G18" s="37">
        <v>0</v>
      </c>
      <c r="H18" s="36">
        <f t="shared" si="4"/>
        <v>0</v>
      </c>
      <c r="I18" s="37">
        <v>0</v>
      </c>
      <c r="J18" s="36">
        <f t="shared" si="5"/>
        <v>0</v>
      </c>
      <c r="K18" s="38">
        <f t="shared" si="6"/>
        <v>1000</v>
      </c>
      <c r="L18" s="38">
        <f t="shared" si="7"/>
        <v>30000</v>
      </c>
      <c r="M18" s="35">
        <v>1</v>
      </c>
      <c r="N18" s="38">
        <f t="shared" si="8"/>
        <v>420</v>
      </c>
      <c r="O18" s="38">
        <f t="shared" si="9"/>
        <v>12600</v>
      </c>
      <c r="P18" s="37">
        <v>0</v>
      </c>
      <c r="Q18" s="36">
        <f t="shared" si="13"/>
        <v>0</v>
      </c>
      <c r="R18" s="38">
        <f t="shared" si="10"/>
        <v>0</v>
      </c>
      <c r="S18" s="35">
        <v>0</v>
      </c>
      <c r="T18" s="36">
        <f t="shared" si="11"/>
        <v>0</v>
      </c>
      <c r="U18" s="38">
        <f t="shared" si="12"/>
        <v>0</v>
      </c>
      <c r="V18" s="30">
        <f t="shared" si="1"/>
        <v>1420</v>
      </c>
      <c r="W18" s="31">
        <f t="shared" si="1"/>
        <v>42600</v>
      </c>
      <c r="X18" s="32">
        <f t="shared" si="14"/>
        <v>170400</v>
      </c>
    </row>
    <row r="19" spans="1:24">
      <c r="A19" s="33">
        <v>13</v>
      </c>
      <c r="B19" s="40" t="s">
        <v>54</v>
      </c>
      <c r="C19" s="35"/>
      <c r="D19" s="36">
        <f t="shared" si="2"/>
        <v>0</v>
      </c>
      <c r="E19" s="37">
        <v>2</v>
      </c>
      <c r="F19" s="36">
        <f t="shared" si="3"/>
        <v>2000</v>
      </c>
      <c r="G19" s="37">
        <v>0</v>
      </c>
      <c r="H19" s="36">
        <f t="shared" si="4"/>
        <v>0</v>
      </c>
      <c r="I19" s="37">
        <v>0</v>
      </c>
      <c r="J19" s="36">
        <f t="shared" si="5"/>
        <v>0</v>
      </c>
      <c r="K19" s="38">
        <f t="shared" si="6"/>
        <v>2000</v>
      </c>
      <c r="L19" s="38">
        <f t="shared" si="7"/>
        <v>60000</v>
      </c>
      <c r="M19" s="35">
        <v>1</v>
      </c>
      <c r="N19" s="38">
        <f t="shared" si="8"/>
        <v>420</v>
      </c>
      <c r="O19" s="38">
        <f t="shared" si="9"/>
        <v>12600</v>
      </c>
      <c r="P19" s="37">
        <v>0</v>
      </c>
      <c r="Q19" s="36">
        <f t="shared" si="13"/>
        <v>0</v>
      </c>
      <c r="R19" s="38">
        <f t="shared" si="10"/>
        <v>0</v>
      </c>
      <c r="S19" s="35">
        <v>0</v>
      </c>
      <c r="T19" s="36">
        <f t="shared" si="11"/>
        <v>0</v>
      </c>
      <c r="U19" s="38">
        <f t="shared" si="12"/>
        <v>0</v>
      </c>
      <c r="V19" s="30">
        <f t="shared" si="1"/>
        <v>2420</v>
      </c>
      <c r="W19" s="31">
        <f t="shared" si="1"/>
        <v>72600</v>
      </c>
      <c r="X19" s="32">
        <f t="shared" si="14"/>
        <v>290400</v>
      </c>
    </row>
    <row r="20" spans="1:24">
      <c r="A20" s="33">
        <v>14</v>
      </c>
      <c r="B20" s="40" t="s">
        <v>55</v>
      </c>
      <c r="C20" s="35"/>
      <c r="D20" s="36">
        <f t="shared" si="2"/>
        <v>0</v>
      </c>
      <c r="E20" s="37">
        <v>1</v>
      </c>
      <c r="F20" s="36">
        <f t="shared" si="3"/>
        <v>1000</v>
      </c>
      <c r="G20" s="37">
        <v>0</v>
      </c>
      <c r="H20" s="36">
        <f t="shared" si="4"/>
        <v>0</v>
      </c>
      <c r="I20" s="37">
        <v>0</v>
      </c>
      <c r="J20" s="36">
        <f t="shared" si="5"/>
        <v>0</v>
      </c>
      <c r="K20" s="38">
        <f t="shared" si="6"/>
        <v>1000</v>
      </c>
      <c r="L20" s="38">
        <f t="shared" si="7"/>
        <v>30000</v>
      </c>
      <c r="M20" s="35">
        <v>1</v>
      </c>
      <c r="N20" s="38">
        <f t="shared" si="8"/>
        <v>420</v>
      </c>
      <c r="O20" s="38">
        <f t="shared" si="9"/>
        <v>12600</v>
      </c>
      <c r="P20" s="37">
        <v>0</v>
      </c>
      <c r="Q20" s="36">
        <f t="shared" si="13"/>
        <v>0</v>
      </c>
      <c r="R20" s="38">
        <f t="shared" si="10"/>
        <v>0</v>
      </c>
      <c r="S20" s="35">
        <v>0</v>
      </c>
      <c r="T20" s="36">
        <f t="shared" si="11"/>
        <v>0</v>
      </c>
      <c r="U20" s="38">
        <f t="shared" si="12"/>
        <v>0</v>
      </c>
      <c r="V20" s="30">
        <f t="shared" si="1"/>
        <v>1420</v>
      </c>
      <c r="W20" s="31">
        <f t="shared" si="1"/>
        <v>42600</v>
      </c>
      <c r="X20" s="32">
        <f t="shared" si="14"/>
        <v>170400</v>
      </c>
    </row>
    <row r="21" spans="1:24">
      <c r="A21" s="33">
        <v>17</v>
      </c>
      <c r="B21" s="34" t="s">
        <v>56</v>
      </c>
      <c r="C21" s="35"/>
      <c r="D21" s="36">
        <f t="shared" si="2"/>
        <v>0</v>
      </c>
      <c r="E21" s="37">
        <v>6</v>
      </c>
      <c r="F21" s="36">
        <f t="shared" si="3"/>
        <v>6000</v>
      </c>
      <c r="G21" s="37">
        <v>0</v>
      </c>
      <c r="H21" s="36">
        <f t="shared" si="4"/>
        <v>0</v>
      </c>
      <c r="I21" s="37">
        <v>0</v>
      </c>
      <c r="J21" s="36">
        <f t="shared" si="5"/>
        <v>0</v>
      </c>
      <c r="K21" s="38">
        <f t="shared" si="6"/>
        <v>6000</v>
      </c>
      <c r="L21" s="38">
        <f t="shared" si="7"/>
        <v>180000</v>
      </c>
      <c r="M21" s="35">
        <v>6</v>
      </c>
      <c r="N21" s="38">
        <f t="shared" si="8"/>
        <v>2520</v>
      </c>
      <c r="O21" s="38">
        <f t="shared" si="9"/>
        <v>75600</v>
      </c>
      <c r="P21" s="37">
        <v>0</v>
      </c>
      <c r="Q21" s="36">
        <f t="shared" si="13"/>
        <v>0</v>
      </c>
      <c r="R21" s="38">
        <f t="shared" si="10"/>
        <v>0</v>
      </c>
      <c r="S21" s="35">
        <v>0</v>
      </c>
      <c r="T21" s="36">
        <f t="shared" si="11"/>
        <v>0</v>
      </c>
      <c r="U21" s="38">
        <f t="shared" si="12"/>
        <v>0</v>
      </c>
      <c r="V21" s="30">
        <f t="shared" si="1"/>
        <v>8520</v>
      </c>
      <c r="W21" s="31">
        <f t="shared" si="1"/>
        <v>255600</v>
      </c>
      <c r="X21" s="32">
        <f t="shared" si="14"/>
        <v>1022400</v>
      </c>
    </row>
    <row r="22" spans="1:24">
      <c r="A22" s="33">
        <v>19</v>
      </c>
      <c r="B22" s="39" t="s">
        <v>57</v>
      </c>
      <c r="C22" s="35"/>
      <c r="D22" s="36">
        <f t="shared" si="2"/>
        <v>0</v>
      </c>
      <c r="E22" s="37">
        <v>1</v>
      </c>
      <c r="F22" s="36">
        <f t="shared" si="3"/>
        <v>1000</v>
      </c>
      <c r="G22" s="37">
        <v>0</v>
      </c>
      <c r="H22" s="36">
        <f t="shared" si="4"/>
        <v>0</v>
      </c>
      <c r="I22" s="35">
        <v>0</v>
      </c>
      <c r="J22" s="36">
        <f t="shared" si="5"/>
        <v>0</v>
      </c>
      <c r="K22" s="38">
        <f t="shared" si="6"/>
        <v>1000</v>
      </c>
      <c r="L22" s="38">
        <f t="shared" si="7"/>
        <v>30000</v>
      </c>
      <c r="M22" s="35">
        <v>1</v>
      </c>
      <c r="N22" s="38">
        <f t="shared" si="8"/>
        <v>420</v>
      </c>
      <c r="O22" s="38">
        <f t="shared" si="9"/>
        <v>12600</v>
      </c>
      <c r="P22" s="37">
        <v>0</v>
      </c>
      <c r="Q22" s="36">
        <f t="shared" si="13"/>
        <v>0</v>
      </c>
      <c r="R22" s="38">
        <f t="shared" si="10"/>
        <v>0</v>
      </c>
      <c r="S22" s="35">
        <v>0</v>
      </c>
      <c r="T22" s="36">
        <f t="shared" si="11"/>
        <v>0</v>
      </c>
      <c r="U22" s="38">
        <f t="shared" si="12"/>
        <v>0</v>
      </c>
      <c r="V22" s="30">
        <f t="shared" si="1"/>
        <v>1420</v>
      </c>
      <c r="W22" s="31">
        <f t="shared" si="1"/>
        <v>42600</v>
      </c>
      <c r="X22" s="32">
        <f t="shared" si="14"/>
        <v>170400</v>
      </c>
    </row>
    <row r="23" spans="1:24">
      <c r="A23" s="33">
        <v>20</v>
      </c>
      <c r="B23" s="39" t="s">
        <v>58</v>
      </c>
      <c r="C23" s="35"/>
      <c r="D23" s="36">
        <f t="shared" si="2"/>
        <v>0</v>
      </c>
      <c r="E23" s="37">
        <v>2</v>
      </c>
      <c r="F23" s="36">
        <f t="shared" si="3"/>
        <v>2000</v>
      </c>
      <c r="G23" s="37">
        <v>0</v>
      </c>
      <c r="H23" s="36">
        <f t="shared" si="4"/>
        <v>0</v>
      </c>
      <c r="I23" s="35">
        <v>0</v>
      </c>
      <c r="J23" s="36">
        <f t="shared" si="5"/>
        <v>0</v>
      </c>
      <c r="K23" s="38">
        <f t="shared" si="6"/>
        <v>2000</v>
      </c>
      <c r="L23" s="38">
        <f t="shared" si="7"/>
        <v>60000</v>
      </c>
      <c r="M23" s="35">
        <v>2</v>
      </c>
      <c r="N23" s="38">
        <f t="shared" si="8"/>
        <v>840</v>
      </c>
      <c r="O23" s="38">
        <f t="shared" si="9"/>
        <v>25200</v>
      </c>
      <c r="P23" s="37">
        <v>0</v>
      </c>
      <c r="Q23" s="36">
        <f t="shared" si="13"/>
        <v>0</v>
      </c>
      <c r="R23" s="38">
        <f t="shared" si="10"/>
        <v>0</v>
      </c>
      <c r="S23" s="35">
        <v>0</v>
      </c>
      <c r="T23" s="36">
        <f t="shared" si="11"/>
        <v>0</v>
      </c>
      <c r="U23" s="38">
        <f t="shared" si="12"/>
        <v>0</v>
      </c>
      <c r="V23" s="30">
        <f t="shared" si="1"/>
        <v>2840</v>
      </c>
      <c r="W23" s="31">
        <f t="shared" si="1"/>
        <v>85200</v>
      </c>
      <c r="X23" s="32">
        <f t="shared" si="14"/>
        <v>340800</v>
      </c>
    </row>
    <row r="24" spans="1:24">
      <c r="A24" s="33">
        <v>21</v>
      </c>
      <c r="B24" s="39" t="s">
        <v>59</v>
      </c>
      <c r="C24" s="35"/>
      <c r="D24" s="36">
        <f t="shared" si="2"/>
        <v>0</v>
      </c>
      <c r="E24" s="37">
        <v>2</v>
      </c>
      <c r="F24" s="36">
        <f t="shared" si="3"/>
        <v>2000</v>
      </c>
      <c r="G24" s="37">
        <v>0</v>
      </c>
      <c r="H24" s="36">
        <f t="shared" si="4"/>
        <v>0</v>
      </c>
      <c r="I24" s="35">
        <v>0</v>
      </c>
      <c r="J24" s="36">
        <f t="shared" si="5"/>
        <v>0</v>
      </c>
      <c r="K24" s="38">
        <f t="shared" si="6"/>
        <v>2000</v>
      </c>
      <c r="L24" s="38">
        <f t="shared" si="7"/>
        <v>60000</v>
      </c>
      <c r="M24" s="35">
        <v>2</v>
      </c>
      <c r="N24" s="38">
        <f t="shared" si="8"/>
        <v>840</v>
      </c>
      <c r="O24" s="38">
        <f t="shared" si="9"/>
        <v>25200</v>
      </c>
      <c r="P24" s="37">
        <v>0</v>
      </c>
      <c r="Q24" s="36">
        <f t="shared" si="13"/>
        <v>0</v>
      </c>
      <c r="R24" s="38">
        <f t="shared" si="10"/>
        <v>0</v>
      </c>
      <c r="S24" s="35">
        <v>0</v>
      </c>
      <c r="T24" s="36">
        <f t="shared" si="11"/>
        <v>0</v>
      </c>
      <c r="U24" s="38">
        <f t="shared" si="12"/>
        <v>0</v>
      </c>
      <c r="V24" s="30">
        <f t="shared" si="1"/>
        <v>2840</v>
      </c>
      <c r="W24" s="31">
        <f t="shared" si="1"/>
        <v>85200</v>
      </c>
      <c r="X24" s="32">
        <f t="shared" si="14"/>
        <v>340800</v>
      </c>
    </row>
    <row r="25" spans="1:24">
      <c r="A25" s="33">
        <v>22</v>
      </c>
      <c r="B25" s="39" t="s">
        <v>60</v>
      </c>
      <c r="C25" s="35"/>
      <c r="D25" s="36">
        <f t="shared" si="2"/>
        <v>0</v>
      </c>
      <c r="E25" s="37">
        <v>3</v>
      </c>
      <c r="F25" s="36">
        <f t="shared" si="3"/>
        <v>3000</v>
      </c>
      <c r="G25" s="37">
        <v>0</v>
      </c>
      <c r="H25" s="36">
        <f t="shared" si="4"/>
        <v>0</v>
      </c>
      <c r="I25" s="35">
        <v>0</v>
      </c>
      <c r="J25" s="36">
        <f t="shared" si="5"/>
        <v>0</v>
      </c>
      <c r="K25" s="38">
        <f t="shared" si="6"/>
        <v>3000</v>
      </c>
      <c r="L25" s="38">
        <f t="shared" si="7"/>
        <v>90000</v>
      </c>
      <c r="M25" s="35">
        <v>3</v>
      </c>
      <c r="N25" s="38">
        <f t="shared" si="8"/>
        <v>1260</v>
      </c>
      <c r="O25" s="38">
        <f t="shared" si="9"/>
        <v>37800</v>
      </c>
      <c r="P25" s="37">
        <v>0</v>
      </c>
      <c r="Q25" s="36">
        <f t="shared" si="13"/>
        <v>0</v>
      </c>
      <c r="R25" s="38">
        <f t="shared" si="10"/>
        <v>0</v>
      </c>
      <c r="S25" s="35">
        <v>0</v>
      </c>
      <c r="T25" s="36">
        <f t="shared" si="11"/>
        <v>0</v>
      </c>
      <c r="U25" s="38">
        <f t="shared" si="12"/>
        <v>0</v>
      </c>
      <c r="V25" s="30">
        <f t="shared" si="1"/>
        <v>4260</v>
      </c>
      <c r="W25" s="31">
        <f t="shared" si="1"/>
        <v>127800</v>
      </c>
      <c r="X25" s="32">
        <f t="shared" si="14"/>
        <v>511200</v>
      </c>
    </row>
    <row r="26" spans="1:24">
      <c r="A26" s="33">
        <v>23</v>
      </c>
      <c r="B26" s="41" t="s">
        <v>61</v>
      </c>
      <c r="C26" s="35"/>
      <c r="D26" s="36">
        <f t="shared" si="2"/>
        <v>0</v>
      </c>
      <c r="E26" s="37">
        <v>4</v>
      </c>
      <c r="F26" s="36">
        <f t="shared" si="3"/>
        <v>4000</v>
      </c>
      <c r="G26" s="37">
        <v>0</v>
      </c>
      <c r="H26" s="36">
        <f t="shared" si="4"/>
        <v>0</v>
      </c>
      <c r="I26" s="37">
        <v>0</v>
      </c>
      <c r="J26" s="36">
        <f t="shared" si="5"/>
        <v>0</v>
      </c>
      <c r="K26" s="38">
        <f t="shared" si="6"/>
        <v>4000</v>
      </c>
      <c r="L26" s="38">
        <f t="shared" si="7"/>
        <v>120000</v>
      </c>
      <c r="M26" s="35">
        <v>4</v>
      </c>
      <c r="N26" s="38">
        <f t="shared" si="8"/>
        <v>1680</v>
      </c>
      <c r="O26" s="38">
        <f t="shared" si="9"/>
        <v>50400</v>
      </c>
      <c r="P26" s="37">
        <v>0</v>
      </c>
      <c r="Q26" s="36">
        <f t="shared" si="13"/>
        <v>0</v>
      </c>
      <c r="R26" s="38">
        <f t="shared" si="10"/>
        <v>0</v>
      </c>
      <c r="S26" s="35">
        <v>0</v>
      </c>
      <c r="T26" s="36">
        <f t="shared" si="11"/>
        <v>0</v>
      </c>
      <c r="U26" s="38">
        <f t="shared" si="12"/>
        <v>0</v>
      </c>
      <c r="V26" s="30">
        <f t="shared" si="1"/>
        <v>5680</v>
      </c>
      <c r="W26" s="31">
        <f t="shared" si="1"/>
        <v>170400</v>
      </c>
      <c r="X26" s="32">
        <f t="shared" si="14"/>
        <v>681600</v>
      </c>
    </row>
    <row r="27" spans="1:24">
      <c r="A27" s="33">
        <v>24</v>
      </c>
      <c r="B27" s="40" t="s">
        <v>62</v>
      </c>
      <c r="C27" s="35"/>
      <c r="D27" s="36">
        <f t="shared" si="2"/>
        <v>0</v>
      </c>
      <c r="E27" s="37">
        <v>5</v>
      </c>
      <c r="F27" s="36">
        <f t="shared" si="3"/>
        <v>5000</v>
      </c>
      <c r="G27" s="37">
        <v>0</v>
      </c>
      <c r="H27" s="36">
        <f t="shared" si="4"/>
        <v>0</v>
      </c>
      <c r="I27" s="37">
        <v>0</v>
      </c>
      <c r="J27" s="36">
        <f t="shared" si="5"/>
        <v>0</v>
      </c>
      <c r="K27" s="38">
        <f t="shared" si="6"/>
        <v>5000</v>
      </c>
      <c r="L27" s="38">
        <f t="shared" si="7"/>
        <v>150000</v>
      </c>
      <c r="M27" s="35">
        <v>5</v>
      </c>
      <c r="N27" s="38">
        <f t="shared" si="8"/>
        <v>2100</v>
      </c>
      <c r="O27" s="38">
        <f t="shared" si="9"/>
        <v>63000</v>
      </c>
      <c r="P27" s="37">
        <v>0</v>
      </c>
      <c r="Q27" s="36">
        <f t="shared" si="13"/>
        <v>0</v>
      </c>
      <c r="R27" s="38">
        <f t="shared" si="10"/>
        <v>0</v>
      </c>
      <c r="S27" s="35">
        <v>0</v>
      </c>
      <c r="T27" s="36">
        <f t="shared" si="11"/>
        <v>0</v>
      </c>
      <c r="U27" s="38">
        <f t="shared" si="12"/>
        <v>0</v>
      </c>
      <c r="V27" s="30">
        <f t="shared" si="1"/>
        <v>7100</v>
      </c>
      <c r="W27" s="31">
        <f t="shared" si="1"/>
        <v>213000</v>
      </c>
      <c r="X27" s="32">
        <f t="shared" si="14"/>
        <v>852000</v>
      </c>
    </row>
    <row r="28" spans="1:24">
      <c r="A28" s="33">
        <v>25</v>
      </c>
      <c r="B28" s="40" t="s">
        <v>63</v>
      </c>
      <c r="C28" s="35"/>
      <c r="D28" s="36">
        <f t="shared" si="2"/>
        <v>0</v>
      </c>
      <c r="E28" s="37">
        <v>5</v>
      </c>
      <c r="F28" s="36">
        <f t="shared" si="3"/>
        <v>5000</v>
      </c>
      <c r="G28" s="37">
        <v>0</v>
      </c>
      <c r="H28" s="36">
        <f t="shared" si="4"/>
        <v>0</v>
      </c>
      <c r="I28" s="37">
        <v>0</v>
      </c>
      <c r="J28" s="36">
        <f t="shared" si="5"/>
        <v>0</v>
      </c>
      <c r="K28" s="38">
        <f t="shared" si="6"/>
        <v>5000</v>
      </c>
      <c r="L28" s="38">
        <f t="shared" si="7"/>
        <v>150000</v>
      </c>
      <c r="M28" s="35">
        <v>5</v>
      </c>
      <c r="N28" s="38">
        <f t="shared" si="8"/>
        <v>2100</v>
      </c>
      <c r="O28" s="38">
        <f t="shared" si="9"/>
        <v>63000</v>
      </c>
      <c r="P28" s="37">
        <v>0</v>
      </c>
      <c r="Q28" s="36">
        <f t="shared" si="13"/>
        <v>0</v>
      </c>
      <c r="R28" s="38">
        <f t="shared" si="10"/>
        <v>0</v>
      </c>
      <c r="S28" s="35">
        <v>0</v>
      </c>
      <c r="T28" s="36">
        <f t="shared" si="11"/>
        <v>0</v>
      </c>
      <c r="U28" s="38">
        <f t="shared" si="12"/>
        <v>0</v>
      </c>
      <c r="V28" s="30">
        <f t="shared" si="1"/>
        <v>7100</v>
      </c>
      <c r="W28" s="31">
        <f t="shared" si="1"/>
        <v>213000</v>
      </c>
      <c r="X28" s="32">
        <f t="shared" si="14"/>
        <v>852000</v>
      </c>
    </row>
    <row r="29" spans="1:24">
      <c r="A29" s="33">
        <v>26</v>
      </c>
      <c r="B29" s="40" t="s">
        <v>64</v>
      </c>
      <c r="C29" s="35"/>
      <c r="D29" s="36">
        <f t="shared" si="2"/>
        <v>0</v>
      </c>
      <c r="E29" s="37">
        <v>6</v>
      </c>
      <c r="F29" s="36">
        <f t="shared" si="3"/>
        <v>6000</v>
      </c>
      <c r="G29" s="37">
        <v>0</v>
      </c>
      <c r="H29" s="36">
        <f t="shared" si="4"/>
        <v>0</v>
      </c>
      <c r="I29" s="37">
        <v>0</v>
      </c>
      <c r="J29" s="36">
        <f t="shared" si="5"/>
        <v>0</v>
      </c>
      <c r="K29" s="38">
        <f t="shared" si="6"/>
        <v>6000</v>
      </c>
      <c r="L29" s="38">
        <f t="shared" si="7"/>
        <v>180000</v>
      </c>
      <c r="M29" s="35">
        <v>6</v>
      </c>
      <c r="N29" s="38">
        <f t="shared" si="8"/>
        <v>2520</v>
      </c>
      <c r="O29" s="38">
        <f t="shared" si="9"/>
        <v>75600</v>
      </c>
      <c r="P29" s="37">
        <v>0</v>
      </c>
      <c r="Q29" s="36">
        <f t="shared" si="13"/>
        <v>0</v>
      </c>
      <c r="R29" s="38">
        <f t="shared" si="10"/>
        <v>0</v>
      </c>
      <c r="S29" s="35">
        <v>0</v>
      </c>
      <c r="T29" s="36">
        <f t="shared" si="11"/>
        <v>0</v>
      </c>
      <c r="U29" s="38">
        <f t="shared" si="12"/>
        <v>0</v>
      </c>
      <c r="V29" s="30">
        <f t="shared" si="1"/>
        <v>8520</v>
      </c>
      <c r="W29" s="31">
        <f t="shared" si="1"/>
        <v>255600</v>
      </c>
      <c r="X29" s="32">
        <f t="shared" si="14"/>
        <v>1022400</v>
      </c>
    </row>
    <row r="30" spans="1:24">
      <c r="A30" s="33">
        <v>27</v>
      </c>
      <c r="B30" s="40" t="s">
        <v>65</v>
      </c>
      <c r="C30" s="35"/>
      <c r="D30" s="36">
        <f t="shared" si="2"/>
        <v>0</v>
      </c>
      <c r="E30" s="37">
        <v>4</v>
      </c>
      <c r="F30" s="36">
        <f t="shared" si="3"/>
        <v>4000</v>
      </c>
      <c r="G30" s="37">
        <v>0</v>
      </c>
      <c r="H30" s="36">
        <f t="shared" si="4"/>
        <v>0</v>
      </c>
      <c r="I30" s="37">
        <v>0</v>
      </c>
      <c r="J30" s="36">
        <f t="shared" si="5"/>
        <v>0</v>
      </c>
      <c r="K30" s="38">
        <f t="shared" si="6"/>
        <v>4000</v>
      </c>
      <c r="L30" s="38">
        <f t="shared" si="7"/>
        <v>120000</v>
      </c>
      <c r="M30" s="35">
        <v>4</v>
      </c>
      <c r="N30" s="38">
        <f t="shared" si="8"/>
        <v>1680</v>
      </c>
      <c r="O30" s="38">
        <f t="shared" si="9"/>
        <v>50400</v>
      </c>
      <c r="P30" s="37">
        <v>0</v>
      </c>
      <c r="Q30" s="36">
        <f t="shared" si="13"/>
        <v>0</v>
      </c>
      <c r="R30" s="38">
        <f t="shared" si="10"/>
        <v>0</v>
      </c>
      <c r="S30" s="35">
        <v>0</v>
      </c>
      <c r="T30" s="36">
        <f t="shared" si="11"/>
        <v>0</v>
      </c>
      <c r="U30" s="38">
        <f t="shared" si="12"/>
        <v>0</v>
      </c>
      <c r="V30" s="30">
        <f t="shared" si="1"/>
        <v>5680</v>
      </c>
      <c r="W30" s="31">
        <f t="shared" si="1"/>
        <v>170400</v>
      </c>
      <c r="X30" s="32">
        <f t="shared" si="14"/>
        <v>681600</v>
      </c>
    </row>
    <row r="31" spans="1:24">
      <c r="A31" s="33">
        <v>28</v>
      </c>
      <c r="B31" s="34" t="s">
        <v>66</v>
      </c>
      <c r="C31" s="35"/>
      <c r="D31" s="36">
        <f t="shared" si="2"/>
        <v>0</v>
      </c>
      <c r="E31" s="37">
        <v>2</v>
      </c>
      <c r="F31" s="36">
        <f t="shared" si="3"/>
        <v>2000</v>
      </c>
      <c r="G31" s="37">
        <v>0</v>
      </c>
      <c r="H31" s="36">
        <f t="shared" si="4"/>
        <v>0</v>
      </c>
      <c r="I31" s="37">
        <v>0</v>
      </c>
      <c r="J31" s="36">
        <f t="shared" si="5"/>
        <v>0</v>
      </c>
      <c r="K31" s="38">
        <f t="shared" si="6"/>
        <v>2000</v>
      </c>
      <c r="L31" s="38">
        <f t="shared" si="7"/>
        <v>60000</v>
      </c>
      <c r="M31" s="35">
        <v>1</v>
      </c>
      <c r="N31" s="38">
        <f t="shared" si="8"/>
        <v>420</v>
      </c>
      <c r="O31" s="38">
        <f t="shared" si="9"/>
        <v>12600</v>
      </c>
      <c r="P31" s="37">
        <v>0</v>
      </c>
      <c r="Q31" s="36">
        <f t="shared" si="13"/>
        <v>0</v>
      </c>
      <c r="R31" s="38">
        <f t="shared" si="10"/>
        <v>0</v>
      </c>
      <c r="S31" s="35">
        <v>0</v>
      </c>
      <c r="T31" s="36">
        <f t="shared" si="11"/>
        <v>0</v>
      </c>
      <c r="U31" s="38">
        <f t="shared" si="12"/>
        <v>0</v>
      </c>
      <c r="V31" s="30">
        <f t="shared" si="1"/>
        <v>2420</v>
      </c>
      <c r="W31" s="31">
        <f t="shared" si="1"/>
        <v>72600</v>
      </c>
      <c r="X31" s="32">
        <f t="shared" si="14"/>
        <v>290400</v>
      </c>
    </row>
    <row r="32" spans="1:24">
      <c r="A32" s="33">
        <v>29</v>
      </c>
      <c r="B32" s="40" t="s">
        <v>67</v>
      </c>
      <c r="C32" s="35"/>
      <c r="D32" s="36">
        <f t="shared" si="2"/>
        <v>0</v>
      </c>
      <c r="E32" s="37">
        <v>2</v>
      </c>
      <c r="F32" s="36">
        <f t="shared" si="3"/>
        <v>2000</v>
      </c>
      <c r="G32" s="37">
        <v>0</v>
      </c>
      <c r="H32" s="36">
        <f t="shared" si="4"/>
        <v>0</v>
      </c>
      <c r="I32" s="37">
        <v>0</v>
      </c>
      <c r="J32" s="36">
        <f t="shared" si="5"/>
        <v>0</v>
      </c>
      <c r="K32" s="38">
        <f t="shared" si="6"/>
        <v>2000</v>
      </c>
      <c r="L32" s="38">
        <f t="shared" si="7"/>
        <v>60000</v>
      </c>
      <c r="M32" s="35">
        <v>1</v>
      </c>
      <c r="N32" s="38">
        <f t="shared" si="8"/>
        <v>420</v>
      </c>
      <c r="O32" s="38">
        <f t="shared" si="9"/>
        <v>12600</v>
      </c>
      <c r="P32" s="37">
        <v>0</v>
      </c>
      <c r="Q32" s="36">
        <f t="shared" si="13"/>
        <v>0</v>
      </c>
      <c r="R32" s="38">
        <f t="shared" si="10"/>
        <v>0</v>
      </c>
      <c r="S32" s="35">
        <v>0</v>
      </c>
      <c r="T32" s="36">
        <f t="shared" si="11"/>
        <v>0</v>
      </c>
      <c r="U32" s="38">
        <f t="shared" si="12"/>
        <v>0</v>
      </c>
      <c r="V32" s="30">
        <f t="shared" si="1"/>
        <v>2420</v>
      </c>
      <c r="W32" s="31">
        <f t="shared" si="1"/>
        <v>72600</v>
      </c>
      <c r="X32" s="32">
        <f t="shared" si="14"/>
        <v>290400</v>
      </c>
    </row>
    <row r="33" spans="1:24">
      <c r="A33" s="33">
        <v>30</v>
      </c>
      <c r="B33" s="40" t="s">
        <v>68</v>
      </c>
      <c r="C33" s="35"/>
      <c r="D33" s="36">
        <f t="shared" si="2"/>
        <v>0</v>
      </c>
      <c r="E33" s="37">
        <v>2</v>
      </c>
      <c r="F33" s="36">
        <f t="shared" si="3"/>
        <v>2000</v>
      </c>
      <c r="G33" s="37">
        <v>0</v>
      </c>
      <c r="H33" s="36">
        <f t="shared" si="4"/>
        <v>0</v>
      </c>
      <c r="I33" s="37">
        <v>0</v>
      </c>
      <c r="J33" s="36">
        <f t="shared" si="5"/>
        <v>0</v>
      </c>
      <c r="K33" s="38">
        <f t="shared" si="6"/>
        <v>2000</v>
      </c>
      <c r="L33" s="38">
        <f t="shared" si="7"/>
        <v>60000</v>
      </c>
      <c r="M33" s="35">
        <v>1</v>
      </c>
      <c r="N33" s="38">
        <f t="shared" si="8"/>
        <v>420</v>
      </c>
      <c r="O33" s="38">
        <f t="shared" si="9"/>
        <v>12600</v>
      </c>
      <c r="P33" s="37">
        <v>0</v>
      </c>
      <c r="Q33" s="36">
        <f t="shared" si="13"/>
        <v>0</v>
      </c>
      <c r="R33" s="38">
        <f t="shared" si="10"/>
        <v>0</v>
      </c>
      <c r="S33" s="35">
        <v>0</v>
      </c>
      <c r="T33" s="36">
        <f t="shared" si="11"/>
        <v>0</v>
      </c>
      <c r="U33" s="38">
        <f t="shared" si="12"/>
        <v>0</v>
      </c>
      <c r="V33" s="30">
        <f t="shared" si="1"/>
        <v>2420</v>
      </c>
      <c r="W33" s="31">
        <f t="shared" si="1"/>
        <v>72600</v>
      </c>
      <c r="X33" s="32">
        <f t="shared" si="14"/>
        <v>290400</v>
      </c>
    </row>
    <row r="34" spans="1:24">
      <c r="A34" s="33">
        <v>32</v>
      </c>
      <c r="B34" s="40" t="s">
        <v>69</v>
      </c>
      <c r="C34" s="35"/>
      <c r="D34" s="36">
        <f t="shared" si="2"/>
        <v>0</v>
      </c>
      <c r="E34" s="37">
        <v>2</v>
      </c>
      <c r="F34" s="36">
        <f t="shared" si="3"/>
        <v>2000</v>
      </c>
      <c r="G34" s="37">
        <v>0</v>
      </c>
      <c r="H34" s="36">
        <f t="shared" si="4"/>
        <v>0</v>
      </c>
      <c r="I34" s="37">
        <v>0</v>
      </c>
      <c r="J34" s="36">
        <f t="shared" si="5"/>
        <v>0</v>
      </c>
      <c r="K34" s="38">
        <f t="shared" si="6"/>
        <v>2000</v>
      </c>
      <c r="L34" s="38">
        <f t="shared" si="7"/>
        <v>60000</v>
      </c>
      <c r="M34" s="35">
        <v>1</v>
      </c>
      <c r="N34" s="38">
        <f t="shared" si="8"/>
        <v>420</v>
      </c>
      <c r="O34" s="38">
        <f t="shared" si="9"/>
        <v>12600</v>
      </c>
      <c r="P34" s="37">
        <v>0</v>
      </c>
      <c r="Q34" s="36">
        <f t="shared" si="13"/>
        <v>0</v>
      </c>
      <c r="R34" s="38">
        <f t="shared" si="10"/>
        <v>0</v>
      </c>
      <c r="S34" s="35">
        <v>0</v>
      </c>
      <c r="T34" s="36">
        <f t="shared" si="11"/>
        <v>0</v>
      </c>
      <c r="U34" s="38">
        <f t="shared" si="12"/>
        <v>0</v>
      </c>
      <c r="V34" s="30">
        <f t="shared" ref="V34:W52" si="15">SUM(K34,N34,Q34,T34)</f>
        <v>2420</v>
      </c>
      <c r="W34" s="31">
        <f t="shared" si="15"/>
        <v>72600</v>
      </c>
      <c r="X34" s="32">
        <f t="shared" si="14"/>
        <v>290400</v>
      </c>
    </row>
    <row r="35" spans="1:24">
      <c r="A35" s="33">
        <v>33</v>
      </c>
      <c r="B35" s="40" t="s">
        <v>70</v>
      </c>
      <c r="C35" s="35"/>
      <c r="D35" s="36">
        <f t="shared" si="2"/>
        <v>0</v>
      </c>
      <c r="E35" s="37">
        <v>2</v>
      </c>
      <c r="F35" s="36">
        <f t="shared" si="3"/>
        <v>2000</v>
      </c>
      <c r="G35" s="37">
        <v>0</v>
      </c>
      <c r="H35" s="36">
        <f t="shared" si="4"/>
        <v>0</v>
      </c>
      <c r="I35" s="37">
        <v>0</v>
      </c>
      <c r="J35" s="36">
        <f t="shared" si="5"/>
        <v>0</v>
      </c>
      <c r="K35" s="38">
        <f t="shared" si="6"/>
        <v>2000</v>
      </c>
      <c r="L35" s="38">
        <f t="shared" si="7"/>
        <v>60000</v>
      </c>
      <c r="M35" s="35">
        <v>1</v>
      </c>
      <c r="N35" s="38">
        <f t="shared" si="8"/>
        <v>420</v>
      </c>
      <c r="O35" s="38">
        <f t="shared" si="9"/>
        <v>12600</v>
      </c>
      <c r="P35" s="37">
        <v>0</v>
      </c>
      <c r="Q35" s="36">
        <f t="shared" si="13"/>
        <v>0</v>
      </c>
      <c r="R35" s="38">
        <f t="shared" si="10"/>
        <v>0</v>
      </c>
      <c r="S35" s="35">
        <v>0</v>
      </c>
      <c r="T35" s="36">
        <f t="shared" si="11"/>
        <v>0</v>
      </c>
      <c r="U35" s="38">
        <f t="shared" si="12"/>
        <v>0</v>
      </c>
      <c r="V35" s="30">
        <f t="shared" si="15"/>
        <v>2420</v>
      </c>
      <c r="W35" s="31">
        <f t="shared" si="15"/>
        <v>72600</v>
      </c>
      <c r="X35" s="32">
        <f t="shared" si="14"/>
        <v>290400</v>
      </c>
    </row>
    <row r="36" spans="1:24">
      <c r="A36" s="33">
        <v>37</v>
      </c>
      <c r="B36" s="40" t="s">
        <v>71</v>
      </c>
      <c r="C36" s="35"/>
      <c r="D36" s="36">
        <f t="shared" si="2"/>
        <v>0</v>
      </c>
      <c r="E36" s="37">
        <v>8</v>
      </c>
      <c r="F36" s="36">
        <f t="shared" si="3"/>
        <v>8000</v>
      </c>
      <c r="G36" s="37">
        <v>0</v>
      </c>
      <c r="H36" s="36">
        <f t="shared" si="4"/>
        <v>0</v>
      </c>
      <c r="I36" s="37">
        <v>0</v>
      </c>
      <c r="J36" s="36">
        <f t="shared" si="5"/>
        <v>0</v>
      </c>
      <c r="K36" s="38">
        <f t="shared" si="6"/>
        <v>8000</v>
      </c>
      <c r="L36" s="38">
        <f t="shared" si="7"/>
        <v>240000</v>
      </c>
      <c r="M36" s="35">
        <v>0</v>
      </c>
      <c r="N36" s="38">
        <f t="shared" si="8"/>
        <v>0</v>
      </c>
      <c r="O36" s="38">
        <f t="shared" si="9"/>
        <v>0</v>
      </c>
      <c r="P36" s="37">
        <v>1</v>
      </c>
      <c r="Q36" s="36">
        <f t="shared" si="13"/>
        <v>500</v>
      </c>
      <c r="R36" s="38">
        <f t="shared" si="10"/>
        <v>15000</v>
      </c>
      <c r="S36" s="35">
        <v>0</v>
      </c>
      <c r="T36" s="36">
        <f t="shared" si="11"/>
        <v>0</v>
      </c>
      <c r="U36" s="38">
        <f t="shared" si="12"/>
        <v>0</v>
      </c>
      <c r="V36" s="30">
        <f t="shared" si="15"/>
        <v>8500</v>
      </c>
      <c r="W36" s="31">
        <f t="shared" si="15"/>
        <v>255000</v>
      </c>
      <c r="X36" s="32">
        <f t="shared" si="14"/>
        <v>1020000</v>
      </c>
    </row>
    <row r="37" spans="1:24">
      <c r="A37" s="33">
        <v>38</v>
      </c>
      <c r="B37" s="40" t="s">
        <v>72</v>
      </c>
      <c r="C37" s="35"/>
      <c r="D37" s="36">
        <f t="shared" si="2"/>
        <v>0</v>
      </c>
      <c r="E37" s="37">
        <v>9</v>
      </c>
      <c r="F37" s="36">
        <f t="shared" si="3"/>
        <v>9000</v>
      </c>
      <c r="G37" s="37">
        <v>0</v>
      </c>
      <c r="H37" s="36">
        <f t="shared" si="4"/>
        <v>0</v>
      </c>
      <c r="I37" s="37">
        <v>0</v>
      </c>
      <c r="J37" s="36">
        <f t="shared" si="5"/>
        <v>0</v>
      </c>
      <c r="K37" s="38">
        <f t="shared" si="6"/>
        <v>9000</v>
      </c>
      <c r="L37" s="38">
        <f t="shared" si="7"/>
        <v>270000</v>
      </c>
      <c r="M37" s="35">
        <v>9</v>
      </c>
      <c r="N37" s="38">
        <f t="shared" si="8"/>
        <v>3780</v>
      </c>
      <c r="O37" s="38">
        <f t="shared" si="9"/>
        <v>113400</v>
      </c>
      <c r="P37" s="37">
        <v>0</v>
      </c>
      <c r="Q37" s="36">
        <f t="shared" si="13"/>
        <v>0</v>
      </c>
      <c r="R37" s="38">
        <f t="shared" si="10"/>
        <v>0</v>
      </c>
      <c r="S37" s="35">
        <v>0</v>
      </c>
      <c r="T37" s="36">
        <f t="shared" si="11"/>
        <v>0</v>
      </c>
      <c r="U37" s="38">
        <f t="shared" si="12"/>
        <v>0</v>
      </c>
      <c r="V37" s="30">
        <f t="shared" si="15"/>
        <v>12780</v>
      </c>
      <c r="W37" s="31">
        <f t="shared" si="15"/>
        <v>383400</v>
      </c>
      <c r="X37" s="32">
        <f t="shared" si="14"/>
        <v>1533600</v>
      </c>
    </row>
    <row r="38" spans="1:24">
      <c r="A38" s="33">
        <v>41</v>
      </c>
      <c r="B38" s="40" t="s">
        <v>73</v>
      </c>
      <c r="C38" s="35"/>
      <c r="D38" s="36">
        <f t="shared" si="2"/>
        <v>0</v>
      </c>
      <c r="E38" s="37">
        <v>3</v>
      </c>
      <c r="F38" s="36">
        <f t="shared" si="3"/>
        <v>3000</v>
      </c>
      <c r="G38" s="37">
        <v>2</v>
      </c>
      <c r="H38" s="36">
        <f t="shared" si="4"/>
        <v>2000</v>
      </c>
      <c r="I38" s="37">
        <v>0</v>
      </c>
      <c r="J38" s="36">
        <f t="shared" si="5"/>
        <v>0</v>
      </c>
      <c r="K38" s="38">
        <f t="shared" si="6"/>
        <v>5000</v>
      </c>
      <c r="L38" s="38">
        <f t="shared" si="7"/>
        <v>150000</v>
      </c>
      <c r="M38" s="35">
        <v>3</v>
      </c>
      <c r="N38" s="38">
        <f t="shared" si="8"/>
        <v>1260</v>
      </c>
      <c r="O38" s="38">
        <f t="shared" si="9"/>
        <v>37800</v>
      </c>
      <c r="P38" s="37">
        <v>0</v>
      </c>
      <c r="Q38" s="36">
        <f t="shared" si="13"/>
        <v>0</v>
      </c>
      <c r="R38" s="38">
        <f t="shared" si="10"/>
        <v>0</v>
      </c>
      <c r="S38" s="35">
        <v>0</v>
      </c>
      <c r="T38" s="36">
        <f t="shared" si="11"/>
        <v>0</v>
      </c>
      <c r="U38" s="38">
        <f t="shared" si="12"/>
        <v>0</v>
      </c>
      <c r="V38" s="30">
        <f t="shared" si="15"/>
        <v>6260</v>
      </c>
      <c r="W38" s="31">
        <f t="shared" si="15"/>
        <v>187800</v>
      </c>
      <c r="X38" s="32">
        <f t="shared" si="14"/>
        <v>751200</v>
      </c>
    </row>
    <row r="39" spans="1:24">
      <c r="A39" s="33">
        <v>42</v>
      </c>
      <c r="B39" s="40" t="s">
        <v>74</v>
      </c>
      <c r="C39" s="35"/>
      <c r="D39" s="36">
        <f t="shared" si="2"/>
        <v>0</v>
      </c>
      <c r="E39" s="37">
        <v>2</v>
      </c>
      <c r="F39" s="36">
        <f t="shared" si="3"/>
        <v>2000</v>
      </c>
      <c r="G39" s="37">
        <v>0</v>
      </c>
      <c r="H39" s="36">
        <f t="shared" si="4"/>
        <v>0</v>
      </c>
      <c r="I39" s="37">
        <v>0</v>
      </c>
      <c r="J39" s="36">
        <f t="shared" si="5"/>
        <v>0</v>
      </c>
      <c r="K39" s="38">
        <f t="shared" si="6"/>
        <v>2000</v>
      </c>
      <c r="L39" s="38">
        <f t="shared" si="7"/>
        <v>60000</v>
      </c>
      <c r="M39" s="35">
        <v>2</v>
      </c>
      <c r="N39" s="38">
        <f t="shared" si="8"/>
        <v>840</v>
      </c>
      <c r="O39" s="38">
        <f t="shared" si="9"/>
        <v>25200</v>
      </c>
      <c r="P39" s="37">
        <v>2</v>
      </c>
      <c r="Q39" s="36">
        <f t="shared" si="13"/>
        <v>1000</v>
      </c>
      <c r="R39" s="38">
        <f t="shared" si="10"/>
        <v>30000</v>
      </c>
      <c r="S39" s="35">
        <v>0</v>
      </c>
      <c r="T39" s="36">
        <f t="shared" si="11"/>
        <v>0</v>
      </c>
      <c r="U39" s="38">
        <f t="shared" si="12"/>
        <v>0</v>
      </c>
      <c r="V39" s="30">
        <f t="shared" si="15"/>
        <v>3840</v>
      </c>
      <c r="W39" s="31">
        <f t="shared" si="15"/>
        <v>115200</v>
      </c>
      <c r="X39" s="32">
        <f t="shared" si="14"/>
        <v>460800</v>
      </c>
    </row>
    <row r="40" spans="1:24">
      <c r="A40" s="33">
        <v>43</v>
      </c>
      <c r="B40" s="34" t="s">
        <v>75</v>
      </c>
      <c r="C40" s="35"/>
      <c r="D40" s="36">
        <f t="shared" si="2"/>
        <v>0</v>
      </c>
      <c r="E40" s="37"/>
      <c r="F40" s="36">
        <f t="shared" si="3"/>
        <v>0</v>
      </c>
      <c r="G40" s="37">
        <v>4</v>
      </c>
      <c r="H40" s="36">
        <f t="shared" si="4"/>
        <v>4000</v>
      </c>
      <c r="I40" s="37">
        <v>0</v>
      </c>
      <c r="J40" s="36">
        <f t="shared" si="5"/>
        <v>0</v>
      </c>
      <c r="K40" s="38">
        <f t="shared" si="6"/>
        <v>4000</v>
      </c>
      <c r="L40" s="38">
        <f t="shared" si="7"/>
        <v>120000</v>
      </c>
      <c r="M40" s="35">
        <v>2</v>
      </c>
      <c r="N40" s="38">
        <f t="shared" si="8"/>
        <v>840</v>
      </c>
      <c r="O40" s="38">
        <f t="shared" si="9"/>
        <v>25200</v>
      </c>
      <c r="P40" s="37">
        <v>0</v>
      </c>
      <c r="Q40" s="36">
        <f t="shared" si="13"/>
        <v>0</v>
      </c>
      <c r="R40" s="38">
        <f t="shared" si="10"/>
        <v>0</v>
      </c>
      <c r="S40" s="35">
        <v>0</v>
      </c>
      <c r="T40" s="36">
        <f t="shared" si="11"/>
        <v>0</v>
      </c>
      <c r="U40" s="38">
        <f t="shared" si="12"/>
        <v>0</v>
      </c>
      <c r="V40" s="30">
        <f t="shared" si="15"/>
        <v>4840</v>
      </c>
      <c r="W40" s="31">
        <f t="shared" si="15"/>
        <v>145200</v>
      </c>
      <c r="X40" s="32">
        <f t="shared" si="14"/>
        <v>580800</v>
      </c>
    </row>
    <row r="41" spans="1:24">
      <c r="A41" s="33">
        <v>47</v>
      </c>
      <c r="B41" s="34" t="s">
        <v>76</v>
      </c>
      <c r="C41" s="35">
        <v>1</v>
      </c>
      <c r="D41" s="36">
        <f t="shared" si="2"/>
        <v>1500</v>
      </c>
      <c r="E41" s="37">
        <v>3</v>
      </c>
      <c r="F41" s="36">
        <f t="shared" si="3"/>
        <v>3000</v>
      </c>
      <c r="G41" s="37">
        <v>3</v>
      </c>
      <c r="H41" s="36">
        <f t="shared" si="4"/>
        <v>3000</v>
      </c>
      <c r="I41" s="37">
        <v>0</v>
      </c>
      <c r="J41" s="36">
        <f t="shared" si="5"/>
        <v>0</v>
      </c>
      <c r="K41" s="38">
        <f t="shared" si="6"/>
        <v>7500</v>
      </c>
      <c r="L41" s="38">
        <f t="shared" si="7"/>
        <v>225000</v>
      </c>
      <c r="M41" s="35">
        <v>3</v>
      </c>
      <c r="N41" s="38">
        <f t="shared" si="8"/>
        <v>1260</v>
      </c>
      <c r="O41" s="38">
        <f t="shared" si="9"/>
        <v>37800</v>
      </c>
      <c r="P41" s="35">
        <v>4</v>
      </c>
      <c r="Q41" s="36">
        <f t="shared" si="13"/>
        <v>2000</v>
      </c>
      <c r="R41" s="38">
        <f t="shared" si="10"/>
        <v>60000</v>
      </c>
      <c r="S41" s="35">
        <v>1</v>
      </c>
      <c r="T41" s="36">
        <f t="shared" si="11"/>
        <v>5000</v>
      </c>
      <c r="U41" s="38">
        <f t="shared" si="12"/>
        <v>150000</v>
      </c>
      <c r="V41" s="30">
        <f t="shared" si="15"/>
        <v>15760</v>
      </c>
      <c r="W41" s="31">
        <f t="shared" si="15"/>
        <v>472800</v>
      </c>
      <c r="X41" s="32">
        <f t="shared" si="14"/>
        <v>1891200</v>
      </c>
    </row>
    <row r="42" spans="1:24">
      <c r="A42" s="33">
        <v>48</v>
      </c>
      <c r="B42" s="34" t="s">
        <v>77</v>
      </c>
      <c r="C42" s="35"/>
      <c r="D42" s="36">
        <f t="shared" si="2"/>
        <v>0</v>
      </c>
      <c r="E42" s="37">
        <v>1</v>
      </c>
      <c r="F42" s="36">
        <f t="shared" si="3"/>
        <v>1000</v>
      </c>
      <c r="G42" s="37">
        <v>1</v>
      </c>
      <c r="H42" s="36">
        <f t="shared" si="4"/>
        <v>1000</v>
      </c>
      <c r="I42" s="37">
        <v>0</v>
      </c>
      <c r="J42" s="36">
        <f t="shared" si="5"/>
        <v>0</v>
      </c>
      <c r="K42" s="38">
        <f t="shared" si="6"/>
        <v>2000</v>
      </c>
      <c r="L42" s="38">
        <f t="shared" si="7"/>
        <v>60000</v>
      </c>
      <c r="M42" s="35">
        <v>2</v>
      </c>
      <c r="N42" s="38">
        <f t="shared" si="8"/>
        <v>840</v>
      </c>
      <c r="O42" s="38">
        <f t="shared" si="9"/>
        <v>25200</v>
      </c>
      <c r="P42" s="35">
        <v>1</v>
      </c>
      <c r="Q42" s="36">
        <f t="shared" si="13"/>
        <v>500</v>
      </c>
      <c r="R42" s="38">
        <f t="shared" si="10"/>
        <v>15000</v>
      </c>
      <c r="S42" s="35">
        <v>0</v>
      </c>
      <c r="T42" s="36">
        <f t="shared" si="11"/>
        <v>0</v>
      </c>
      <c r="U42" s="38">
        <f t="shared" si="12"/>
        <v>0</v>
      </c>
      <c r="V42" s="30">
        <f t="shared" si="15"/>
        <v>3340</v>
      </c>
      <c r="W42" s="31">
        <f t="shared" si="15"/>
        <v>100200</v>
      </c>
      <c r="X42" s="32">
        <f t="shared" si="14"/>
        <v>400800</v>
      </c>
    </row>
    <row r="43" spans="1:24">
      <c r="A43" s="33">
        <v>49</v>
      </c>
      <c r="B43" s="39" t="s">
        <v>78</v>
      </c>
      <c r="C43" s="35"/>
      <c r="D43" s="36">
        <f t="shared" si="2"/>
        <v>0</v>
      </c>
      <c r="E43" s="37">
        <v>1</v>
      </c>
      <c r="F43" s="36">
        <f t="shared" si="3"/>
        <v>1000</v>
      </c>
      <c r="G43" s="37">
        <v>0</v>
      </c>
      <c r="H43" s="36">
        <f t="shared" si="4"/>
        <v>0</v>
      </c>
      <c r="I43" s="35">
        <v>0</v>
      </c>
      <c r="J43" s="36">
        <f t="shared" si="5"/>
        <v>0</v>
      </c>
      <c r="K43" s="38">
        <f t="shared" si="6"/>
        <v>1000</v>
      </c>
      <c r="L43" s="38">
        <f t="shared" si="7"/>
        <v>30000</v>
      </c>
      <c r="M43" s="35">
        <v>0</v>
      </c>
      <c r="N43" s="38">
        <f t="shared" si="8"/>
        <v>0</v>
      </c>
      <c r="O43" s="38">
        <f t="shared" si="9"/>
        <v>0</v>
      </c>
      <c r="P43" s="35">
        <v>0</v>
      </c>
      <c r="Q43" s="36">
        <f t="shared" si="13"/>
        <v>0</v>
      </c>
      <c r="R43" s="38">
        <f t="shared" si="10"/>
        <v>0</v>
      </c>
      <c r="S43" s="35">
        <v>0</v>
      </c>
      <c r="T43" s="36">
        <f t="shared" si="11"/>
        <v>0</v>
      </c>
      <c r="U43" s="38">
        <f t="shared" si="12"/>
        <v>0</v>
      </c>
      <c r="V43" s="30">
        <f t="shared" si="15"/>
        <v>1000</v>
      </c>
      <c r="W43" s="31">
        <f t="shared" si="15"/>
        <v>30000</v>
      </c>
      <c r="X43" s="32">
        <f t="shared" si="14"/>
        <v>120000</v>
      </c>
    </row>
    <row r="44" spans="1:24">
      <c r="A44" s="33">
        <v>50</v>
      </c>
      <c r="B44" s="34" t="s">
        <v>79</v>
      </c>
      <c r="C44" s="35"/>
      <c r="D44" s="36">
        <f t="shared" si="2"/>
        <v>0</v>
      </c>
      <c r="E44" s="37"/>
      <c r="F44" s="36">
        <f t="shared" si="3"/>
        <v>0</v>
      </c>
      <c r="G44" s="37"/>
      <c r="H44" s="36">
        <f t="shared" si="4"/>
        <v>0</v>
      </c>
      <c r="I44" s="37"/>
      <c r="J44" s="36">
        <f t="shared" si="5"/>
        <v>0</v>
      </c>
      <c r="K44" s="38">
        <f t="shared" si="6"/>
        <v>0</v>
      </c>
      <c r="L44" s="38">
        <f t="shared" si="7"/>
        <v>0</v>
      </c>
      <c r="M44" s="35"/>
      <c r="N44" s="38">
        <f t="shared" si="8"/>
        <v>0</v>
      </c>
      <c r="O44" s="38">
        <f t="shared" si="9"/>
        <v>0</v>
      </c>
      <c r="P44" s="37"/>
      <c r="Q44" s="36">
        <f t="shared" si="13"/>
        <v>0</v>
      </c>
      <c r="R44" s="38">
        <f t="shared" si="10"/>
        <v>0</v>
      </c>
      <c r="S44" s="35"/>
      <c r="T44" s="36">
        <f t="shared" si="11"/>
        <v>0</v>
      </c>
      <c r="U44" s="38">
        <f t="shared" si="12"/>
        <v>0</v>
      </c>
      <c r="V44" s="30">
        <f t="shared" si="15"/>
        <v>0</v>
      </c>
      <c r="W44" s="31">
        <f t="shared" si="15"/>
        <v>0</v>
      </c>
      <c r="X44" s="32">
        <f t="shared" si="14"/>
        <v>0</v>
      </c>
    </row>
    <row r="45" spans="1:24">
      <c r="A45" s="33">
        <v>51</v>
      </c>
      <c r="B45" s="39" t="s">
        <v>80</v>
      </c>
      <c r="C45" s="35"/>
      <c r="D45" s="36">
        <f t="shared" si="2"/>
        <v>0</v>
      </c>
      <c r="E45" s="37">
        <v>1</v>
      </c>
      <c r="F45" s="36">
        <f t="shared" si="3"/>
        <v>1000</v>
      </c>
      <c r="G45" s="37">
        <v>1</v>
      </c>
      <c r="H45" s="36">
        <f t="shared" si="4"/>
        <v>1000</v>
      </c>
      <c r="I45" s="35">
        <v>0</v>
      </c>
      <c r="J45" s="36">
        <f t="shared" si="5"/>
        <v>0</v>
      </c>
      <c r="K45" s="38">
        <f t="shared" si="6"/>
        <v>2000</v>
      </c>
      <c r="L45" s="38">
        <f t="shared" si="7"/>
        <v>60000</v>
      </c>
      <c r="M45" s="35">
        <v>0</v>
      </c>
      <c r="N45" s="38">
        <f t="shared" si="8"/>
        <v>0</v>
      </c>
      <c r="O45" s="38">
        <f t="shared" si="9"/>
        <v>0</v>
      </c>
      <c r="P45" s="37">
        <v>1</v>
      </c>
      <c r="Q45" s="36">
        <f t="shared" si="13"/>
        <v>500</v>
      </c>
      <c r="R45" s="38">
        <f t="shared" si="10"/>
        <v>15000</v>
      </c>
      <c r="S45" s="35">
        <v>0</v>
      </c>
      <c r="T45" s="36">
        <f t="shared" si="11"/>
        <v>0</v>
      </c>
      <c r="U45" s="38">
        <f t="shared" si="12"/>
        <v>0</v>
      </c>
      <c r="V45" s="30">
        <f t="shared" si="15"/>
        <v>2500</v>
      </c>
      <c r="W45" s="31">
        <f t="shared" si="15"/>
        <v>75000</v>
      </c>
      <c r="X45" s="32">
        <f t="shared" si="14"/>
        <v>300000</v>
      </c>
    </row>
    <row r="46" spans="1:24">
      <c r="A46" s="33">
        <v>53</v>
      </c>
      <c r="B46" s="34" t="s">
        <v>81</v>
      </c>
      <c r="C46" s="35"/>
      <c r="D46" s="36">
        <f t="shared" si="2"/>
        <v>0</v>
      </c>
      <c r="E46" s="37">
        <v>2</v>
      </c>
      <c r="F46" s="36">
        <f t="shared" si="3"/>
        <v>2000</v>
      </c>
      <c r="G46" s="37">
        <v>5</v>
      </c>
      <c r="H46" s="36">
        <f t="shared" si="4"/>
        <v>5000</v>
      </c>
      <c r="I46" s="37">
        <v>0</v>
      </c>
      <c r="J46" s="36">
        <f t="shared" si="5"/>
        <v>0</v>
      </c>
      <c r="K46" s="38">
        <f t="shared" si="6"/>
        <v>7000</v>
      </c>
      <c r="L46" s="38">
        <f t="shared" si="7"/>
        <v>210000</v>
      </c>
      <c r="M46" s="35">
        <v>2</v>
      </c>
      <c r="N46" s="38">
        <f t="shared" si="8"/>
        <v>840</v>
      </c>
      <c r="O46" s="38">
        <f t="shared" si="9"/>
        <v>25200</v>
      </c>
      <c r="P46" s="37">
        <v>5</v>
      </c>
      <c r="Q46" s="36">
        <f t="shared" si="13"/>
        <v>2500</v>
      </c>
      <c r="R46" s="38">
        <f t="shared" si="10"/>
        <v>75000</v>
      </c>
      <c r="S46" s="35">
        <v>1</v>
      </c>
      <c r="T46" s="36">
        <f t="shared" si="11"/>
        <v>5000</v>
      </c>
      <c r="U46" s="38">
        <f t="shared" si="12"/>
        <v>150000</v>
      </c>
      <c r="V46" s="30">
        <f t="shared" si="15"/>
        <v>15340</v>
      </c>
      <c r="W46" s="31">
        <f t="shared" si="15"/>
        <v>460200</v>
      </c>
      <c r="X46" s="32">
        <f t="shared" si="14"/>
        <v>1840800</v>
      </c>
    </row>
    <row r="47" spans="1:24">
      <c r="A47" s="33">
        <v>55</v>
      </c>
      <c r="B47" s="40" t="s">
        <v>82</v>
      </c>
      <c r="C47" s="35"/>
      <c r="D47" s="36">
        <f t="shared" si="2"/>
        <v>0</v>
      </c>
      <c r="E47" s="35">
        <v>8</v>
      </c>
      <c r="F47" s="36">
        <f t="shared" si="3"/>
        <v>8000</v>
      </c>
      <c r="G47" s="37">
        <v>9</v>
      </c>
      <c r="H47" s="36">
        <f t="shared" si="4"/>
        <v>9000</v>
      </c>
      <c r="I47" s="37">
        <v>0</v>
      </c>
      <c r="J47" s="36">
        <f t="shared" si="5"/>
        <v>0</v>
      </c>
      <c r="K47" s="38">
        <f t="shared" si="6"/>
        <v>17000</v>
      </c>
      <c r="L47" s="38">
        <f t="shared" si="7"/>
        <v>510000</v>
      </c>
      <c r="M47" s="35">
        <v>0</v>
      </c>
      <c r="N47" s="38">
        <f t="shared" si="8"/>
        <v>0</v>
      </c>
      <c r="O47" s="38">
        <f t="shared" si="9"/>
        <v>0</v>
      </c>
      <c r="P47" s="37">
        <v>2</v>
      </c>
      <c r="Q47" s="36">
        <f t="shared" si="13"/>
        <v>1000</v>
      </c>
      <c r="R47" s="38">
        <f t="shared" si="10"/>
        <v>30000</v>
      </c>
      <c r="S47" s="35">
        <v>2</v>
      </c>
      <c r="T47" s="36">
        <f t="shared" si="11"/>
        <v>10000</v>
      </c>
      <c r="U47" s="38">
        <f t="shared" si="12"/>
        <v>300000</v>
      </c>
      <c r="V47" s="30">
        <f t="shared" si="15"/>
        <v>28000</v>
      </c>
      <c r="W47" s="31">
        <f t="shared" si="15"/>
        <v>840000</v>
      </c>
      <c r="X47" s="32">
        <f t="shared" si="14"/>
        <v>3360000</v>
      </c>
    </row>
    <row r="48" spans="1:24">
      <c r="A48" s="33">
        <v>56</v>
      </c>
      <c r="B48" s="40" t="s">
        <v>83</v>
      </c>
      <c r="C48" s="35"/>
      <c r="D48" s="36">
        <f t="shared" si="2"/>
        <v>0</v>
      </c>
      <c r="E48" s="35">
        <v>2</v>
      </c>
      <c r="F48" s="36">
        <f t="shared" si="3"/>
        <v>2000</v>
      </c>
      <c r="G48" s="37">
        <v>1</v>
      </c>
      <c r="H48" s="36">
        <f t="shared" si="4"/>
        <v>1000</v>
      </c>
      <c r="I48" s="37">
        <v>0</v>
      </c>
      <c r="J48" s="36">
        <f t="shared" si="5"/>
        <v>0</v>
      </c>
      <c r="K48" s="38">
        <f t="shared" si="6"/>
        <v>3000</v>
      </c>
      <c r="L48" s="38">
        <f t="shared" si="7"/>
        <v>90000</v>
      </c>
      <c r="M48" s="35">
        <v>2</v>
      </c>
      <c r="N48" s="38">
        <f t="shared" si="8"/>
        <v>840</v>
      </c>
      <c r="O48" s="38">
        <f t="shared" si="9"/>
        <v>25200</v>
      </c>
      <c r="P48" s="37">
        <v>5</v>
      </c>
      <c r="Q48" s="36">
        <f t="shared" si="13"/>
        <v>2500</v>
      </c>
      <c r="R48" s="38">
        <f t="shared" si="10"/>
        <v>75000</v>
      </c>
      <c r="S48" s="35">
        <v>0</v>
      </c>
      <c r="T48" s="36">
        <f t="shared" si="11"/>
        <v>0</v>
      </c>
      <c r="U48" s="38">
        <f t="shared" si="12"/>
        <v>0</v>
      </c>
      <c r="V48" s="30">
        <f t="shared" si="15"/>
        <v>6340</v>
      </c>
      <c r="W48" s="31">
        <f t="shared" si="15"/>
        <v>190200</v>
      </c>
      <c r="X48" s="32">
        <f t="shared" si="14"/>
        <v>760800</v>
      </c>
    </row>
    <row r="49" spans="1:24">
      <c r="A49" s="33">
        <v>57</v>
      </c>
      <c r="B49" s="40" t="s">
        <v>84</v>
      </c>
      <c r="C49" s="35"/>
      <c r="D49" s="36">
        <f t="shared" si="2"/>
        <v>0</v>
      </c>
      <c r="E49" s="35">
        <v>3</v>
      </c>
      <c r="F49" s="36">
        <f t="shared" si="3"/>
        <v>3000</v>
      </c>
      <c r="G49" s="37">
        <v>2</v>
      </c>
      <c r="H49" s="36">
        <f t="shared" si="4"/>
        <v>2000</v>
      </c>
      <c r="I49" s="37">
        <v>0</v>
      </c>
      <c r="J49" s="36">
        <f t="shared" si="5"/>
        <v>0</v>
      </c>
      <c r="K49" s="38">
        <f t="shared" si="6"/>
        <v>5000</v>
      </c>
      <c r="L49" s="38">
        <f t="shared" si="7"/>
        <v>150000</v>
      </c>
      <c r="M49" s="35">
        <v>1</v>
      </c>
      <c r="N49" s="38">
        <f t="shared" si="8"/>
        <v>420</v>
      </c>
      <c r="O49" s="38">
        <f t="shared" si="9"/>
        <v>12600</v>
      </c>
      <c r="P49" s="37">
        <v>4</v>
      </c>
      <c r="Q49" s="36">
        <f t="shared" si="13"/>
        <v>2000</v>
      </c>
      <c r="R49" s="38">
        <f t="shared" si="10"/>
        <v>60000</v>
      </c>
      <c r="S49" s="35">
        <v>1</v>
      </c>
      <c r="T49" s="36">
        <f t="shared" si="11"/>
        <v>5000</v>
      </c>
      <c r="U49" s="38">
        <f t="shared" si="12"/>
        <v>150000</v>
      </c>
      <c r="V49" s="30">
        <f t="shared" si="15"/>
        <v>12420</v>
      </c>
      <c r="W49" s="31">
        <f t="shared" si="15"/>
        <v>372600</v>
      </c>
      <c r="X49" s="32">
        <f t="shared" si="14"/>
        <v>1490400</v>
      </c>
    </row>
    <row r="50" spans="1:24">
      <c r="A50" s="33">
        <v>59</v>
      </c>
      <c r="B50" s="40" t="s">
        <v>85</v>
      </c>
      <c r="C50" s="35"/>
      <c r="D50" s="36">
        <f t="shared" si="2"/>
        <v>0</v>
      </c>
      <c r="E50" s="37">
        <v>6</v>
      </c>
      <c r="F50" s="36">
        <f t="shared" si="3"/>
        <v>6000</v>
      </c>
      <c r="G50" s="37">
        <v>3</v>
      </c>
      <c r="H50" s="36">
        <f t="shared" si="4"/>
        <v>3000</v>
      </c>
      <c r="I50" s="37">
        <v>0</v>
      </c>
      <c r="J50" s="36">
        <f t="shared" si="5"/>
        <v>0</v>
      </c>
      <c r="K50" s="38">
        <f t="shared" si="6"/>
        <v>9000</v>
      </c>
      <c r="L50" s="38">
        <f t="shared" si="7"/>
        <v>270000</v>
      </c>
      <c r="M50" s="35">
        <v>2</v>
      </c>
      <c r="N50" s="38">
        <f t="shared" si="8"/>
        <v>840</v>
      </c>
      <c r="O50" s="38">
        <f t="shared" si="9"/>
        <v>25200</v>
      </c>
      <c r="P50" s="37">
        <v>2</v>
      </c>
      <c r="Q50" s="36">
        <f t="shared" si="13"/>
        <v>1000</v>
      </c>
      <c r="R50" s="38">
        <f t="shared" si="10"/>
        <v>30000</v>
      </c>
      <c r="S50" s="35">
        <v>0</v>
      </c>
      <c r="T50" s="36">
        <f t="shared" si="11"/>
        <v>0</v>
      </c>
      <c r="U50" s="38">
        <f t="shared" si="12"/>
        <v>0</v>
      </c>
      <c r="V50" s="30">
        <f t="shared" si="15"/>
        <v>10840</v>
      </c>
      <c r="W50" s="31">
        <f t="shared" si="15"/>
        <v>325200</v>
      </c>
      <c r="X50" s="32">
        <f t="shared" si="14"/>
        <v>1300800</v>
      </c>
    </row>
    <row r="51" spans="1:24">
      <c r="A51" s="33">
        <v>61</v>
      </c>
      <c r="B51" s="40" t="s">
        <v>86</v>
      </c>
      <c r="C51" s="35"/>
      <c r="D51" s="36">
        <f t="shared" si="2"/>
        <v>0</v>
      </c>
      <c r="E51" s="37">
        <v>4</v>
      </c>
      <c r="F51" s="36">
        <f t="shared" si="3"/>
        <v>4000</v>
      </c>
      <c r="G51" s="37">
        <v>0</v>
      </c>
      <c r="H51" s="36">
        <f t="shared" si="4"/>
        <v>0</v>
      </c>
      <c r="I51" s="37">
        <v>0</v>
      </c>
      <c r="J51" s="36">
        <f t="shared" si="5"/>
        <v>0</v>
      </c>
      <c r="K51" s="38">
        <f t="shared" si="6"/>
        <v>4000</v>
      </c>
      <c r="L51" s="38">
        <f t="shared" si="7"/>
        <v>120000</v>
      </c>
      <c r="M51" s="35">
        <v>2</v>
      </c>
      <c r="N51" s="38">
        <f t="shared" si="8"/>
        <v>840</v>
      </c>
      <c r="O51" s="38">
        <f t="shared" si="9"/>
        <v>25200</v>
      </c>
      <c r="P51" s="37">
        <v>0</v>
      </c>
      <c r="Q51" s="36">
        <f t="shared" si="13"/>
        <v>0</v>
      </c>
      <c r="R51" s="38">
        <f t="shared" si="10"/>
        <v>0</v>
      </c>
      <c r="S51" s="35">
        <v>0</v>
      </c>
      <c r="T51" s="36">
        <f t="shared" si="11"/>
        <v>0</v>
      </c>
      <c r="U51" s="38">
        <f t="shared" si="12"/>
        <v>0</v>
      </c>
      <c r="V51" s="30">
        <f t="shared" si="15"/>
        <v>4840</v>
      </c>
      <c r="W51" s="31">
        <f t="shared" si="15"/>
        <v>145200</v>
      </c>
      <c r="X51" s="32">
        <f t="shared" si="14"/>
        <v>580800</v>
      </c>
    </row>
    <row r="52" spans="1:24">
      <c r="A52" s="33">
        <v>63</v>
      </c>
      <c r="B52" s="39" t="s">
        <v>87</v>
      </c>
      <c r="C52" s="35"/>
      <c r="D52" s="36">
        <f t="shared" si="2"/>
        <v>0</v>
      </c>
      <c r="E52" s="37">
        <v>2</v>
      </c>
      <c r="F52" s="36">
        <f t="shared" si="3"/>
        <v>2000</v>
      </c>
      <c r="G52" s="37">
        <v>2</v>
      </c>
      <c r="H52" s="36">
        <f t="shared" si="4"/>
        <v>2000</v>
      </c>
      <c r="I52" s="35">
        <v>0</v>
      </c>
      <c r="J52" s="36">
        <f t="shared" si="5"/>
        <v>0</v>
      </c>
      <c r="K52" s="38">
        <f t="shared" si="6"/>
        <v>4000</v>
      </c>
      <c r="L52" s="38">
        <f t="shared" si="7"/>
        <v>120000</v>
      </c>
      <c r="M52" s="35">
        <v>2</v>
      </c>
      <c r="N52" s="38">
        <f t="shared" si="8"/>
        <v>840</v>
      </c>
      <c r="O52" s="38">
        <f t="shared" si="9"/>
        <v>25200</v>
      </c>
      <c r="P52" s="37">
        <v>0</v>
      </c>
      <c r="Q52" s="36">
        <f t="shared" si="13"/>
        <v>0</v>
      </c>
      <c r="R52" s="38">
        <f t="shared" si="10"/>
        <v>0</v>
      </c>
      <c r="S52" s="35">
        <v>0</v>
      </c>
      <c r="T52" s="36">
        <f t="shared" si="11"/>
        <v>0</v>
      </c>
      <c r="U52" s="38">
        <f t="shared" si="12"/>
        <v>0</v>
      </c>
      <c r="V52" s="30">
        <f t="shared" si="15"/>
        <v>4840</v>
      </c>
      <c r="W52" s="31">
        <f t="shared" si="15"/>
        <v>145200</v>
      </c>
      <c r="X52" s="32">
        <f t="shared" si="14"/>
        <v>580800</v>
      </c>
    </row>
    <row r="53" spans="1:24">
      <c r="A53" s="33">
        <v>64</v>
      </c>
      <c r="B53" s="33" t="s">
        <v>88</v>
      </c>
      <c r="C53" s="35"/>
      <c r="D53" s="36">
        <f t="shared" si="2"/>
        <v>0</v>
      </c>
      <c r="E53" s="37">
        <v>2</v>
      </c>
      <c r="F53" s="36">
        <f t="shared" si="3"/>
        <v>2000</v>
      </c>
      <c r="G53" s="37"/>
      <c r="H53" s="36">
        <f t="shared" si="4"/>
        <v>0</v>
      </c>
      <c r="I53" s="37"/>
      <c r="J53" s="36">
        <f t="shared" si="5"/>
        <v>0</v>
      </c>
      <c r="K53" s="38">
        <f t="shared" si="6"/>
        <v>2000</v>
      </c>
      <c r="L53" s="38">
        <f t="shared" si="7"/>
        <v>60000</v>
      </c>
      <c r="M53" s="35">
        <v>2</v>
      </c>
      <c r="N53" s="38">
        <f t="shared" si="8"/>
        <v>840</v>
      </c>
      <c r="O53" s="38">
        <f t="shared" si="9"/>
        <v>25200</v>
      </c>
      <c r="P53" s="37"/>
      <c r="Q53" s="36">
        <f t="shared" si="13"/>
        <v>0</v>
      </c>
      <c r="R53" s="38">
        <f t="shared" si="10"/>
        <v>0</v>
      </c>
      <c r="S53" s="35"/>
      <c r="T53" s="36">
        <f t="shared" si="11"/>
        <v>0</v>
      </c>
      <c r="U53" s="38">
        <f t="shared" si="12"/>
        <v>0</v>
      </c>
      <c r="V53" s="30">
        <f t="shared" ref="V53:W59" si="16">SUM(K53,N53,Q53,T53)</f>
        <v>2840</v>
      </c>
      <c r="W53" s="31">
        <f t="shared" si="16"/>
        <v>85200</v>
      </c>
      <c r="X53" s="32">
        <f t="shared" si="14"/>
        <v>340800</v>
      </c>
    </row>
    <row r="54" spans="1:24">
      <c r="A54" s="33">
        <v>65</v>
      </c>
      <c r="B54" s="33" t="s">
        <v>89</v>
      </c>
      <c r="C54" s="35"/>
      <c r="D54" s="36">
        <f t="shared" si="2"/>
        <v>0</v>
      </c>
      <c r="E54" s="37">
        <v>2</v>
      </c>
      <c r="F54" s="36">
        <f t="shared" si="3"/>
        <v>2000</v>
      </c>
      <c r="G54" s="37"/>
      <c r="H54" s="36">
        <f t="shared" si="4"/>
        <v>0</v>
      </c>
      <c r="I54" s="37"/>
      <c r="J54" s="36">
        <f t="shared" si="5"/>
        <v>0</v>
      </c>
      <c r="K54" s="38">
        <f t="shared" si="6"/>
        <v>2000</v>
      </c>
      <c r="L54" s="38">
        <f t="shared" si="7"/>
        <v>60000</v>
      </c>
      <c r="M54" s="35">
        <v>2</v>
      </c>
      <c r="N54" s="38">
        <f t="shared" si="8"/>
        <v>840</v>
      </c>
      <c r="O54" s="38">
        <f t="shared" si="9"/>
        <v>25200</v>
      </c>
      <c r="P54" s="37"/>
      <c r="Q54" s="36">
        <f t="shared" si="13"/>
        <v>0</v>
      </c>
      <c r="R54" s="38">
        <f t="shared" si="10"/>
        <v>0</v>
      </c>
      <c r="S54" s="35"/>
      <c r="T54" s="36">
        <f t="shared" si="11"/>
        <v>0</v>
      </c>
      <c r="U54" s="38">
        <f t="shared" si="12"/>
        <v>0</v>
      </c>
      <c r="V54" s="30">
        <f t="shared" si="16"/>
        <v>2840</v>
      </c>
      <c r="W54" s="31">
        <f t="shared" si="16"/>
        <v>85200</v>
      </c>
      <c r="X54" s="32">
        <f t="shared" si="14"/>
        <v>340800</v>
      </c>
    </row>
    <row r="55" spans="1:24">
      <c r="A55" s="33">
        <v>67</v>
      </c>
      <c r="B55" s="33" t="s">
        <v>90</v>
      </c>
      <c r="C55" s="35"/>
      <c r="D55" s="36">
        <f t="shared" si="2"/>
        <v>0</v>
      </c>
      <c r="E55" s="37">
        <v>2</v>
      </c>
      <c r="F55" s="36">
        <f t="shared" si="3"/>
        <v>2000</v>
      </c>
      <c r="G55" s="37"/>
      <c r="H55" s="36">
        <f t="shared" si="4"/>
        <v>0</v>
      </c>
      <c r="I55" s="37"/>
      <c r="J55" s="36">
        <f t="shared" si="5"/>
        <v>0</v>
      </c>
      <c r="K55" s="38">
        <f t="shared" si="6"/>
        <v>2000</v>
      </c>
      <c r="L55" s="38">
        <f t="shared" si="7"/>
        <v>60000</v>
      </c>
      <c r="M55" s="35">
        <v>2</v>
      </c>
      <c r="N55" s="38">
        <f t="shared" si="8"/>
        <v>840</v>
      </c>
      <c r="O55" s="38">
        <f t="shared" si="9"/>
        <v>25200</v>
      </c>
      <c r="P55" s="37"/>
      <c r="Q55" s="36">
        <f t="shared" si="13"/>
        <v>0</v>
      </c>
      <c r="R55" s="38">
        <f t="shared" si="10"/>
        <v>0</v>
      </c>
      <c r="S55" s="35"/>
      <c r="T55" s="36">
        <f t="shared" si="11"/>
        <v>0</v>
      </c>
      <c r="U55" s="38">
        <f t="shared" si="12"/>
        <v>0</v>
      </c>
      <c r="V55" s="30">
        <f t="shared" si="16"/>
        <v>2840</v>
      </c>
      <c r="W55" s="31">
        <f t="shared" si="16"/>
        <v>85200</v>
      </c>
      <c r="X55" s="32">
        <f t="shared" si="14"/>
        <v>340800</v>
      </c>
    </row>
    <row r="56" spans="1:24">
      <c r="A56" s="33">
        <v>68</v>
      </c>
      <c r="B56" s="33" t="s">
        <v>91</v>
      </c>
      <c r="C56" s="35"/>
      <c r="D56" s="36">
        <f t="shared" si="2"/>
        <v>0</v>
      </c>
      <c r="E56" s="37">
        <v>2</v>
      </c>
      <c r="F56" s="36">
        <f t="shared" si="3"/>
        <v>2000</v>
      </c>
      <c r="G56" s="37"/>
      <c r="H56" s="36">
        <f t="shared" si="4"/>
        <v>0</v>
      </c>
      <c r="I56" s="37"/>
      <c r="J56" s="36">
        <f t="shared" si="5"/>
        <v>0</v>
      </c>
      <c r="K56" s="38">
        <f t="shared" si="6"/>
        <v>2000</v>
      </c>
      <c r="L56" s="38">
        <f t="shared" si="7"/>
        <v>60000</v>
      </c>
      <c r="M56" s="35">
        <v>2</v>
      </c>
      <c r="N56" s="38">
        <f t="shared" si="8"/>
        <v>840</v>
      </c>
      <c r="O56" s="38">
        <f t="shared" si="9"/>
        <v>25200</v>
      </c>
      <c r="P56" s="37"/>
      <c r="Q56" s="36">
        <f t="shared" si="13"/>
        <v>0</v>
      </c>
      <c r="R56" s="38">
        <f t="shared" si="10"/>
        <v>0</v>
      </c>
      <c r="S56" s="35"/>
      <c r="T56" s="36">
        <f t="shared" si="11"/>
        <v>0</v>
      </c>
      <c r="U56" s="38">
        <f t="shared" si="12"/>
        <v>0</v>
      </c>
      <c r="V56" s="30">
        <f t="shared" si="16"/>
        <v>2840</v>
      </c>
      <c r="W56" s="31">
        <f t="shared" si="16"/>
        <v>85200</v>
      </c>
      <c r="X56" s="32">
        <f t="shared" si="14"/>
        <v>340800</v>
      </c>
    </row>
    <row r="57" spans="1:24">
      <c r="A57" s="33">
        <v>69</v>
      </c>
      <c r="B57" s="40" t="s">
        <v>92</v>
      </c>
      <c r="C57" s="35"/>
      <c r="D57" s="36">
        <f t="shared" si="2"/>
        <v>0</v>
      </c>
      <c r="E57" s="37">
        <v>1</v>
      </c>
      <c r="F57" s="36">
        <f t="shared" si="3"/>
        <v>1000</v>
      </c>
      <c r="G57" s="37">
        <v>1</v>
      </c>
      <c r="H57" s="36">
        <f t="shared" si="4"/>
        <v>1000</v>
      </c>
      <c r="I57" s="37"/>
      <c r="J57" s="36">
        <f t="shared" si="5"/>
        <v>0</v>
      </c>
      <c r="K57" s="38">
        <f t="shared" si="6"/>
        <v>2000</v>
      </c>
      <c r="L57" s="38">
        <f t="shared" si="7"/>
        <v>60000</v>
      </c>
      <c r="M57" s="35"/>
      <c r="N57" s="38">
        <f t="shared" si="8"/>
        <v>0</v>
      </c>
      <c r="O57" s="38">
        <f t="shared" si="9"/>
        <v>0</v>
      </c>
      <c r="P57" s="37"/>
      <c r="Q57" s="36">
        <f t="shared" si="13"/>
        <v>0</v>
      </c>
      <c r="R57" s="38">
        <f t="shared" si="10"/>
        <v>0</v>
      </c>
      <c r="S57" s="35"/>
      <c r="T57" s="36">
        <f t="shared" si="11"/>
        <v>0</v>
      </c>
      <c r="U57" s="38">
        <f t="shared" si="12"/>
        <v>0</v>
      </c>
      <c r="V57" s="30">
        <f t="shared" si="16"/>
        <v>2000</v>
      </c>
      <c r="W57" s="31">
        <f t="shared" si="16"/>
        <v>60000</v>
      </c>
      <c r="X57" s="32">
        <f t="shared" si="14"/>
        <v>240000</v>
      </c>
    </row>
    <row r="58" spans="1:24">
      <c r="A58" s="33">
        <v>70</v>
      </c>
      <c r="B58" s="40" t="s">
        <v>93</v>
      </c>
      <c r="C58" s="35"/>
      <c r="D58" s="36">
        <f t="shared" si="2"/>
        <v>0</v>
      </c>
      <c r="E58" s="37">
        <v>1</v>
      </c>
      <c r="F58" s="36">
        <f t="shared" si="3"/>
        <v>1000</v>
      </c>
      <c r="G58" s="37">
        <v>1</v>
      </c>
      <c r="H58" s="36">
        <f t="shared" si="4"/>
        <v>1000</v>
      </c>
      <c r="I58" s="37"/>
      <c r="J58" s="36">
        <f t="shared" si="5"/>
        <v>0</v>
      </c>
      <c r="K58" s="38">
        <f t="shared" si="6"/>
        <v>2000</v>
      </c>
      <c r="L58" s="38">
        <f t="shared" si="7"/>
        <v>60000</v>
      </c>
      <c r="M58" s="35"/>
      <c r="N58" s="38">
        <f t="shared" si="8"/>
        <v>0</v>
      </c>
      <c r="O58" s="38">
        <f t="shared" si="9"/>
        <v>0</v>
      </c>
      <c r="P58" s="37"/>
      <c r="Q58" s="36">
        <f t="shared" si="13"/>
        <v>0</v>
      </c>
      <c r="R58" s="38">
        <f t="shared" si="10"/>
        <v>0</v>
      </c>
      <c r="S58" s="35"/>
      <c r="T58" s="36">
        <f t="shared" si="11"/>
        <v>0</v>
      </c>
      <c r="U58" s="38">
        <f t="shared" si="12"/>
        <v>0</v>
      </c>
      <c r="V58" s="30">
        <f t="shared" si="16"/>
        <v>2000</v>
      </c>
      <c r="W58" s="31">
        <f t="shared" si="16"/>
        <v>60000</v>
      </c>
      <c r="X58" s="32">
        <f t="shared" si="14"/>
        <v>240000</v>
      </c>
    </row>
    <row r="59" spans="1:24">
      <c r="A59" s="33">
        <v>71</v>
      </c>
      <c r="B59" s="40" t="s">
        <v>94</v>
      </c>
      <c r="C59" s="35"/>
      <c r="D59" s="36">
        <f t="shared" si="2"/>
        <v>0</v>
      </c>
      <c r="E59" s="37">
        <v>1</v>
      </c>
      <c r="F59" s="36">
        <f t="shared" si="3"/>
        <v>1000</v>
      </c>
      <c r="G59" s="37">
        <v>1</v>
      </c>
      <c r="H59" s="36">
        <f t="shared" si="4"/>
        <v>1000</v>
      </c>
      <c r="I59" s="37"/>
      <c r="J59" s="36">
        <f t="shared" si="5"/>
        <v>0</v>
      </c>
      <c r="K59" s="38">
        <f t="shared" si="6"/>
        <v>2000</v>
      </c>
      <c r="L59" s="38">
        <f t="shared" si="7"/>
        <v>60000</v>
      </c>
      <c r="M59" s="35"/>
      <c r="N59" s="38">
        <f t="shared" si="8"/>
        <v>0</v>
      </c>
      <c r="O59" s="38">
        <f t="shared" si="9"/>
        <v>0</v>
      </c>
      <c r="P59" s="37"/>
      <c r="Q59" s="36">
        <f t="shared" si="13"/>
        <v>0</v>
      </c>
      <c r="R59" s="38">
        <f t="shared" si="10"/>
        <v>0</v>
      </c>
      <c r="S59" s="35"/>
      <c r="T59" s="36">
        <f t="shared" si="11"/>
        <v>0</v>
      </c>
      <c r="U59" s="38">
        <f t="shared" si="12"/>
        <v>0</v>
      </c>
      <c r="V59" s="30">
        <f t="shared" si="16"/>
        <v>2000</v>
      </c>
      <c r="W59" s="31">
        <f t="shared" si="16"/>
        <v>60000</v>
      </c>
      <c r="X59" s="32">
        <f t="shared" si="14"/>
        <v>240000</v>
      </c>
    </row>
  </sheetData>
  <autoFilter ref="A7:AB59" xr:uid="{EDDD9EB7-A57F-4E3D-B4B9-1C9B10A008C1}"/>
  <mergeCells count="24">
    <mergeCell ref="X6:X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L6:L7"/>
    <mergeCell ref="A2:W2"/>
    <mergeCell ref="C5:L5"/>
    <mergeCell ref="M5:O5"/>
    <mergeCell ref="P5:R5"/>
    <mergeCell ref="S5:U5"/>
    <mergeCell ref="V5:W5"/>
    <mergeCell ref="C6:D6"/>
    <mergeCell ref="E6:F6"/>
    <mergeCell ref="G6:H6"/>
    <mergeCell ref="I6:J6"/>
    <mergeCell ref="K6:K7"/>
  </mergeCells>
  <pageMargins left="0.70866141732283472" right="0.70866141732283472" top="0.3" bottom="0.24" header="0.18" footer="0.17"/>
  <pageSetup paperSize="9" scale="56" fitToHeight="0" orientation="landscape" r:id="rId1"/>
  <headerFooter>
    <oddFooter>&amp;R&amp;A</oddFooter>
  </headerFooter>
  <rowBreaks count="1" manualBreakCount="1">
    <brk id="3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คร_สรุปตามที่ปช_หมายเหตุ</vt:lpstr>
      <vt:lpstr>ตารางของบกลาง โควิด-19 ปี 2564</vt:lpstr>
      <vt:lpstr>คาดการณ์ ปชก ต่างด้าว</vt:lpstr>
      <vt:lpstr> ด่าน </vt:lpstr>
      <vt:lpstr>' ด่าน '!Print_Area</vt:lpstr>
      <vt:lpstr>คร_สรุปตามที่ปช_หมายเหตุ!Print_Area</vt:lpstr>
      <vt:lpstr>' ด่าน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Maichurat Thueansukhon</dc:creator>
  <cp:lastModifiedBy>User</cp:lastModifiedBy>
  <cp:lastPrinted>2021-01-06T07:43:32Z</cp:lastPrinted>
  <dcterms:created xsi:type="dcterms:W3CDTF">2020-10-18T07:11:41Z</dcterms:created>
  <dcterms:modified xsi:type="dcterms:W3CDTF">2021-01-06T12:15:13Z</dcterms:modified>
</cp:coreProperties>
</file>