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ต้นทุนปี63 ksb1\ทำต้นทุนต่อหน่วยของภา\ตาราางที่สมบูรณ์ส่งกรมบัญชีกลาง\"/>
    </mc:Choice>
  </mc:AlternateContent>
  <bookViews>
    <workbookView xWindow="0" yWindow="0" windowWidth="20490" windowHeight="7680" activeTab="5"/>
  </bookViews>
  <sheets>
    <sheet name="ตารางที่ 1" sheetId="1" r:id="rId1"/>
    <sheet name="ตารางที่ 2" sheetId="2" r:id="rId2"/>
    <sheet name="ตารางที่ 3" sheetId="3" r:id="rId3"/>
    <sheet name="ตารางที่ 4" sheetId="4" r:id="rId4"/>
    <sheet name="ตารางที่ 5" sheetId="5" r:id="rId5"/>
    <sheet name="ตารางที่ 6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6" l="1"/>
  <c r="C23" i="6"/>
  <c r="F22" i="6"/>
  <c r="I22" i="6" s="1"/>
  <c r="F21" i="6"/>
  <c r="I21" i="6" s="1"/>
  <c r="F20" i="6"/>
  <c r="I20" i="6" s="1"/>
  <c r="F19" i="6"/>
  <c r="I19" i="6" s="1"/>
  <c r="F18" i="6"/>
  <c r="I18" i="6" s="1"/>
  <c r="F17" i="6"/>
  <c r="I17" i="6" s="1"/>
  <c r="F16" i="6"/>
  <c r="I16" i="6" s="1"/>
  <c r="E23" i="6"/>
  <c r="F13" i="6"/>
  <c r="I13" i="6" s="1"/>
  <c r="F12" i="6"/>
  <c r="I12" i="6" s="1"/>
  <c r="B23" i="6"/>
  <c r="F11" i="6"/>
  <c r="I11" i="6" s="1"/>
  <c r="F10" i="6"/>
  <c r="I10" i="6" s="1"/>
  <c r="F9" i="6"/>
  <c r="I9" i="6" s="1"/>
  <c r="F8" i="6"/>
  <c r="I8" i="6" s="1"/>
  <c r="F7" i="6"/>
  <c r="I7" i="6" s="1"/>
  <c r="F6" i="6"/>
  <c r="I6" i="6" s="1"/>
  <c r="F5" i="6"/>
  <c r="D32" i="5"/>
  <c r="F31" i="5"/>
  <c r="I31" i="5" s="1"/>
  <c r="F30" i="5"/>
  <c r="I30" i="5" s="1"/>
  <c r="I29" i="5"/>
  <c r="F29" i="5"/>
  <c r="F28" i="5"/>
  <c r="I28" i="5" s="1"/>
  <c r="F27" i="5"/>
  <c r="I27" i="5" s="1"/>
  <c r="F26" i="5"/>
  <c r="I26" i="5" s="1"/>
  <c r="F25" i="5"/>
  <c r="I25" i="5" s="1"/>
  <c r="F24" i="5"/>
  <c r="I24" i="5" s="1"/>
  <c r="F23" i="5"/>
  <c r="I23" i="5" s="1"/>
  <c r="C32" i="5"/>
  <c r="F22" i="5"/>
  <c r="I22" i="5" s="1"/>
  <c r="F21" i="5"/>
  <c r="I21" i="5" s="1"/>
  <c r="F20" i="5"/>
  <c r="I20" i="5" s="1"/>
  <c r="F19" i="5"/>
  <c r="I19" i="5" s="1"/>
  <c r="F18" i="5"/>
  <c r="I18" i="5" s="1"/>
  <c r="F17" i="5"/>
  <c r="I17" i="5" s="1"/>
  <c r="I16" i="5"/>
  <c r="F16" i="5"/>
  <c r="F15" i="5"/>
  <c r="I15" i="5" s="1"/>
  <c r="E32" i="5"/>
  <c r="F13" i="5"/>
  <c r="I13" i="5" s="1"/>
  <c r="F12" i="5"/>
  <c r="I12" i="5" s="1"/>
  <c r="F11" i="5"/>
  <c r="I11" i="5" s="1"/>
  <c r="F10" i="5"/>
  <c r="I10" i="5" s="1"/>
  <c r="F9" i="5"/>
  <c r="I9" i="5" s="1"/>
  <c r="F8" i="5"/>
  <c r="I8" i="5" s="1"/>
  <c r="F7" i="5"/>
  <c r="I7" i="5" s="1"/>
  <c r="B32" i="5"/>
  <c r="F5" i="5"/>
  <c r="I5" i="5" s="1"/>
  <c r="F4" i="5"/>
  <c r="F86" i="4"/>
  <c r="I86" i="4" s="1"/>
  <c r="F85" i="4"/>
  <c r="I85" i="4" s="1"/>
  <c r="F84" i="4"/>
  <c r="I84" i="4" s="1"/>
  <c r="F83" i="4"/>
  <c r="I83" i="4" s="1"/>
  <c r="F82" i="4"/>
  <c r="I82" i="4" s="1"/>
  <c r="F81" i="4"/>
  <c r="I81" i="4" s="1"/>
  <c r="F80" i="4"/>
  <c r="I80" i="4" s="1"/>
  <c r="F79" i="4"/>
  <c r="I79" i="4" s="1"/>
  <c r="F78" i="4"/>
  <c r="I78" i="4" s="1"/>
  <c r="F77" i="4"/>
  <c r="I77" i="4" s="1"/>
  <c r="F76" i="4"/>
  <c r="I76" i="4" s="1"/>
  <c r="F75" i="4"/>
  <c r="I75" i="4" s="1"/>
  <c r="F74" i="4"/>
  <c r="I74" i="4" s="1"/>
  <c r="F73" i="4"/>
  <c r="I73" i="4" s="1"/>
  <c r="F72" i="4"/>
  <c r="I72" i="4" s="1"/>
  <c r="F71" i="4"/>
  <c r="I71" i="4" s="1"/>
  <c r="F70" i="4"/>
  <c r="I70" i="4" s="1"/>
  <c r="F69" i="4"/>
  <c r="I69" i="4" s="1"/>
  <c r="F68" i="4"/>
  <c r="I68" i="4" s="1"/>
  <c r="I67" i="4"/>
  <c r="F67" i="4"/>
  <c r="F66" i="4"/>
  <c r="I66" i="4" s="1"/>
  <c r="F65" i="4"/>
  <c r="I65" i="4" s="1"/>
  <c r="F64" i="4"/>
  <c r="I64" i="4" s="1"/>
  <c r="F63" i="4"/>
  <c r="I63" i="4" s="1"/>
  <c r="F62" i="4"/>
  <c r="I62" i="4" s="1"/>
  <c r="F61" i="4"/>
  <c r="I61" i="4" s="1"/>
  <c r="F60" i="4"/>
  <c r="I60" i="4" s="1"/>
  <c r="F59" i="4"/>
  <c r="I59" i="4" s="1"/>
  <c r="F58" i="4"/>
  <c r="I58" i="4" s="1"/>
  <c r="F57" i="4"/>
  <c r="I57" i="4" s="1"/>
  <c r="F56" i="4"/>
  <c r="I56" i="4" s="1"/>
  <c r="F55" i="4"/>
  <c r="I55" i="4" s="1"/>
  <c r="F54" i="4"/>
  <c r="I54" i="4" s="1"/>
  <c r="I53" i="4"/>
  <c r="F52" i="4"/>
  <c r="I52" i="4" s="1"/>
  <c r="F51" i="4"/>
  <c r="I51" i="4" s="1"/>
  <c r="F50" i="4"/>
  <c r="I50" i="4" s="1"/>
  <c r="F49" i="4"/>
  <c r="I49" i="4" s="1"/>
  <c r="F48" i="4"/>
  <c r="I48" i="4" s="1"/>
  <c r="F47" i="4"/>
  <c r="I47" i="4" s="1"/>
  <c r="F46" i="4"/>
  <c r="I46" i="4" s="1"/>
  <c r="F45" i="4"/>
  <c r="I45" i="4" s="1"/>
  <c r="F44" i="4"/>
  <c r="I44" i="4" s="1"/>
  <c r="F43" i="4"/>
  <c r="I43" i="4" s="1"/>
  <c r="F42" i="4"/>
  <c r="I42" i="4" s="1"/>
  <c r="F41" i="4"/>
  <c r="I41" i="4" s="1"/>
  <c r="F40" i="4"/>
  <c r="I40" i="4" s="1"/>
  <c r="F39" i="4"/>
  <c r="I39" i="4" s="1"/>
  <c r="F38" i="4"/>
  <c r="I38" i="4" s="1"/>
  <c r="F37" i="4"/>
  <c r="I37" i="4" s="1"/>
  <c r="F36" i="4"/>
  <c r="I36" i="4" s="1"/>
  <c r="F35" i="4"/>
  <c r="I35" i="4" s="1"/>
  <c r="F34" i="4"/>
  <c r="I34" i="4" s="1"/>
  <c r="F33" i="4"/>
  <c r="I33" i="4" s="1"/>
  <c r="F32" i="4"/>
  <c r="I32" i="4" s="1"/>
  <c r="F31" i="4"/>
  <c r="I31" i="4" s="1"/>
  <c r="F30" i="4"/>
  <c r="I30" i="4" s="1"/>
  <c r="F29" i="4"/>
  <c r="I29" i="4" s="1"/>
  <c r="F28" i="4"/>
  <c r="I28" i="4" s="1"/>
  <c r="F27" i="4"/>
  <c r="I27" i="4" s="1"/>
  <c r="F26" i="4"/>
  <c r="I26" i="4" s="1"/>
  <c r="F25" i="4"/>
  <c r="I25" i="4" s="1"/>
  <c r="F24" i="4"/>
  <c r="I24" i="4" s="1"/>
  <c r="F23" i="4"/>
  <c r="I23" i="4" s="1"/>
  <c r="F22" i="4"/>
  <c r="I22" i="4" s="1"/>
  <c r="F21" i="4"/>
  <c r="I21" i="4" s="1"/>
  <c r="F20" i="4"/>
  <c r="I20" i="4" s="1"/>
  <c r="E87" i="4"/>
  <c r="F19" i="4"/>
  <c r="I19" i="4" s="1"/>
  <c r="F18" i="4"/>
  <c r="I18" i="4" s="1"/>
  <c r="F17" i="4"/>
  <c r="I17" i="4" s="1"/>
  <c r="I16" i="4"/>
  <c r="F16" i="4"/>
  <c r="F15" i="4"/>
  <c r="I15" i="4" s="1"/>
  <c r="F14" i="4"/>
  <c r="I14" i="4" s="1"/>
  <c r="F13" i="4"/>
  <c r="I13" i="4" s="1"/>
  <c r="F12" i="4"/>
  <c r="I12" i="4" s="1"/>
  <c r="F11" i="4"/>
  <c r="I11" i="4" s="1"/>
  <c r="F10" i="4"/>
  <c r="I10" i="4" s="1"/>
  <c r="F9" i="4"/>
  <c r="I9" i="4" s="1"/>
  <c r="F8" i="4"/>
  <c r="I8" i="4" s="1"/>
  <c r="D87" i="4"/>
  <c r="B87" i="4"/>
  <c r="F6" i="4"/>
  <c r="I6" i="4" s="1"/>
  <c r="F5" i="4"/>
  <c r="I5" i="4" s="1"/>
  <c r="F4" i="4"/>
  <c r="F191" i="3"/>
  <c r="I191" i="3" s="1"/>
  <c r="F190" i="3"/>
  <c r="I190" i="3" s="1"/>
  <c r="F189" i="3"/>
  <c r="I189" i="3" s="1"/>
  <c r="F188" i="3"/>
  <c r="I188" i="3" s="1"/>
  <c r="F187" i="3"/>
  <c r="I187" i="3" s="1"/>
  <c r="F186" i="3"/>
  <c r="I186" i="3" s="1"/>
  <c r="F185" i="3"/>
  <c r="I185" i="3" s="1"/>
  <c r="F184" i="3"/>
  <c r="I184" i="3" s="1"/>
  <c r="F183" i="3"/>
  <c r="I183" i="3" s="1"/>
  <c r="F182" i="3"/>
  <c r="I182" i="3" s="1"/>
  <c r="F181" i="3"/>
  <c r="I181" i="3" s="1"/>
  <c r="F180" i="3"/>
  <c r="I180" i="3" s="1"/>
  <c r="F179" i="3"/>
  <c r="I179" i="3" s="1"/>
  <c r="F178" i="3"/>
  <c r="I178" i="3" s="1"/>
  <c r="F177" i="3"/>
  <c r="I177" i="3" s="1"/>
  <c r="F176" i="3"/>
  <c r="I176" i="3" s="1"/>
  <c r="F175" i="3"/>
  <c r="I175" i="3" s="1"/>
  <c r="F174" i="3"/>
  <c r="I174" i="3" s="1"/>
  <c r="F173" i="3"/>
  <c r="I173" i="3" s="1"/>
  <c r="F172" i="3"/>
  <c r="I172" i="3" s="1"/>
  <c r="F171" i="3"/>
  <c r="I171" i="3" s="1"/>
  <c r="F170" i="3"/>
  <c r="I170" i="3" s="1"/>
  <c r="F169" i="3"/>
  <c r="I169" i="3" s="1"/>
  <c r="F168" i="3"/>
  <c r="I168" i="3" s="1"/>
  <c r="F167" i="3"/>
  <c r="I167" i="3" s="1"/>
  <c r="F165" i="3"/>
  <c r="I165" i="3" s="1"/>
  <c r="F164" i="3"/>
  <c r="I164" i="3" s="1"/>
  <c r="F163" i="3"/>
  <c r="I163" i="3" s="1"/>
  <c r="F162" i="3"/>
  <c r="I162" i="3" s="1"/>
  <c r="F161" i="3"/>
  <c r="I161" i="3" s="1"/>
  <c r="F160" i="3"/>
  <c r="I160" i="3" s="1"/>
  <c r="F159" i="3"/>
  <c r="I159" i="3" s="1"/>
  <c r="F158" i="3"/>
  <c r="I158" i="3" s="1"/>
  <c r="F157" i="3"/>
  <c r="I157" i="3" s="1"/>
  <c r="F156" i="3"/>
  <c r="I156" i="3" s="1"/>
  <c r="F155" i="3"/>
  <c r="I155" i="3" s="1"/>
  <c r="F154" i="3"/>
  <c r="I154" i="3" s="1"/>
  <c r="F153" i="3"/>
  <c r="I153" i="3" s="1"/>
  <c r="F152" i="3"/>
  <c r="I152" i="3" s="1"/>
  <c r="F150" i="3"/>
  <c r="I150" i="3" s="1"/>
  <c r="F149" i="3"/>
  <c r="I149" i="3" s="1"/>
  <c r="F148" i="3"/>
  <c r="I148" i="3" s="1"/>
  <c r="F147" i="3"/>
  <c r="I147" i="3" s="1"/>
  <c r="F146" i="3"/>
  <c r="I146" i="3" s="1"/>
  <c r="F145" i="3"/>
  <c r="I145" i="3" s="1"/>
  <c r="F144" i="3"/>
  <c r="I144" i="3" s="1"/>
  <c r="F143" i="3"/>
  <c r="I143" i="3" s="1"/>
  <c r="F142" i="3"/>
  <c r="I142" i="3" s="1"/>
  <c r="F141" i="3"/>
  <c r="I141" i="3" s="1"/>
  <c r="F140" i="3"/>
  <c r="I140" i="3" s="1"/>
  <c r="F139" i="3"/>
  <c r="I139" i="3" s="1"/>
  <c r="F138" i="3"/>
  <c r="I138" i="3" s="1"/>
  <c r="F137" i="3"/>
  <c r="I137" i="3" s="1"/>
  <c r="F136" i="3"/>
  <c r="I136" i="3" s="1"/>
  <c r="F135" i="3"/>
  <c r="I135" i="3" s="1"/>
  <c r="F134" i="3"/>
  <c r="I134" i="3" s="1"/>
  <c r="F133" i="3"/>
  <c r="I133" i="3" s="1"/>
  <c r="F132" i="3"/>
  <c r="I132" i="3" s="1"/>
  <c r="F131" i="3"/>
  <c r="I131" i="3" s="1"/>
  <c r="F130" i="3"/>
  <c r="I130" i="3" s="1"/>
  <c r="F129" i="3"/>
  <c r="I129" i="3" s="1"/>
  <c r="F128" i="3"/>
  <c r="I128" i="3" s="1"/>
  <c r="F127" i="3"/>
  <c r="I127" i="3" s="1"/>
  <c r="F126" i="3"/>
  <c r="I126" i="3" s="1"/>
  <c r="F125" i="3"/>
  <c r="I125" i="3" s="1"/>
  <c r="F124" i="3"/>
  <c r="I124" i="3" s="1"/>
  <c r="F123" i="3"/>
  <c r="I123" i="3" s="1"/>
  <c r="F122" i="3"/>
  <c r="I122" i="3" s="1"/>
  <c r="F121" i="3"/>
  <c r="I121" i="3" s="1"/>
  <c r="F120" i="3"/>
  <c r="I120" i="3" s="1"/>
  <c r="F119" i="3"/>
  <c r="I119" i="3" s="1"/>
  <c r="F118" i="3"/>
  <c r="I118" i="3" s="1"/>
  <c r="F117" i="3"/>
  <c r="I117" i="3" s="1"/>
  <c r="F116" i="3"/>
  <c r="I116" i="3" s="1"/>
  <c r="F115" i="3"/>
  <c r="I115" i="3" s="1"/>
  <c r="F114" i="3"/>
  <c r="I114" i="3" s="1"/>
  <c r="F113" i="3"/>
  <c r="I113" i="3" s="1"/>
  <c r="F112" i="3"/>
  <c r="I112" i="3" s="1"/>
  <c r="F111" i="3"/>
  <c r="I111" i="3" s="1"/>
  <c r="F110" i="3"/>
  <c r="I110" i="3" s="1"/>
  <c r="F109" i="3"/>
  <c r="I109" i="3" s="1"/>
  <c r="F108" i="3"/>
  <c r="I108" i="3" s="1"/>
  <c r="F107" i="3"/>
  <c r="I107" i="3" s="1"/>
  <c r="F106" i="3"/>
  <c r="I106" i="3" s="1"/>
  <c r="F105" i="3"/>
  <c r="I105" i="3" s="1"/>
  <c r="F104" i="3"/>
  <c r="I104" i="3" s="1"/>
  <c r="F103" i="3"/>
  <c r="I103" i="3" s="1"/>
  <c r="F102" i="3"/>
  <c r="I102" i="3" s="1"/>
  <c r="F101" i="3"/>
  <c r="I101" i="3" s="1"/>
  <c r="F100" i="3"/>
  <c r="I100" i="3" s="1"/>
  <c r="F99" i="3"/>
  <c r="I99" i="3" s="1"/>
  <c r="F98" i="3"/>
  <c r="I98" i="3" s="1"/>
  <c r="F97" i="3"/>
  <c r="I97" i="3" s="1"/>
  <c r="F96" i="3"/>
  <c r="I96" i="3" s="1"/>
  <c r="F95" i="3"/>
  <c r="I95" i="3" s="1"/>
  <c r="F94" i="3"/>
  <c r="I94" i="3" s="1"/>
  <c r="F93" i="3"/>
  <c r="I93" i="3" s="1"/>
  <c r="F92" i="3"/>
  <c r="I92" i="3" s="1"/>
  <c r="F91" i="3"/>
  <c r="I91" i="3" s="1"/>
  <c r="F90" i="3"/>
  <c r="I90" i="3" s="1"/>
  <c r="F89" i="3"/>
  <c r="I89" i="3" s="1"/>
  <c r="F88" i="3"/>
  <c r="I88" i="3" s="1"/>
  <c r="F87" i="3"/>
  <c r="I87" i="3" s="1"/>
  <c r="F86" i="3"/>
  <c r="I86" i="3" s="1"/>
  <c r="F85" i="3"/>
  <c r="I85" i="3" s="1"/>
  <c r="F84" i="3"/>
  <c r="I84" i="3" s="1"/>
  <c r="F83" i="3"/>
  <c r="I83" i="3" s="1"/>
  <c r="F82" i="3"/>
  <c r="I82" i="3" s="1"/>
  <c r="F81" i="3"/>
  <c r="I81" i="3" s="1"/>
  <c r="F80" i="3"/>
  <c r="I80" i="3" s="1"/>
  <c r="F79" i="3"/>
  <c r="I79" i="3" s="1"/>
  <c r="F78" i="3"/>
  <c r="I78" i="3" s="1"/>
  <c r="F77" i="3"/>
  <c r="I77" i="3" s="1"/>
  <c r="I76" i="3"/>
  <c r="F76" i="3"/>
  <c r="F75" i="3"/>
  <c r="I75" i="3" s="1"/>
  <c r="F74" i="3"/>
  <c r="I74" i="3" s="1"/>
  <c r="F73" i="3"/>
  <c r="I73" i="3" s="1"/>
  <c r="F72" i="3"/>
  <c r="I72" i="3" s="1"/>
  <c r="F71" i="3"/>
  <c r="I71" i="3" s="1"/>
  <c r="F70" i="3"/>
  <c r="I70" i="3" s="1"/>
  <c r="F68" i="3"/>
  <c r="I68" i="3" s="1"/>
  <c r="F67" i="3"/>
  <c r="I67" i="3" s="1"/>
  <c r="F66" i="3"/>
  <c r="I66" i="3" s="1"/>
  <c r="F65" i="3"/>
  <c r="I65" i="3" s="1"/>
  <c r="F64" i="3"/>
  <c r="I64" i="3" s="1"/>
  <c r="F63" i="3"/>
  <c r="I63" i="3" s="1"/>
  <c r="F62" i="3"/>
  <c r="I62" i="3" s="1"/>
  <c r="F61" i="3"/>
  <c r="I61" i="3" s="1"/>
  <c r="F60" i="3"/>
  <c r="I60" i="3" s="1"/>
  <c r="F59" i="3"/>
  <c r="I59" i="3" s="1"/>
  <c r="F58" i="3"/>
  <c r="I58" i="3" s="1"/>
  <c r="F57" i="3"/>
  <c r="I57" i="3" s="1"/>
  <c r="F56" i="3"/>
  <c r="I56" i="3" s="1"/>
  <c r="F55" i="3"/>
  <c r="I55" i="3" s="1"/>
  <c r="F54" i="3"/>
  <c r="I54" i="3" s="1"/>
  <c r="F53" i="3"/>
  <c r="I53" i="3" s="1"/>
  <c r="F52" i="3"/>
  <c r="I52" i="3" s="1"/>
  <c r="I51" i="3"/>
  <c r="F51" i="3"/>
  <c r="F50" i="3"/>
  <c r="I50" i="3" s="1"/>
  <c r="F49" i="3"/>
  <c r="I49" i="3" s="1"/>
  <c r="F47" i="3"/>
  <c r="I47" i="3" s="1"/>
  <c r="F46" i="3"/>
  <c r="I46" i="3" s="1"/>
  <c r="F45" i="3"/>
  <c r="I45" i="3" s="1"/>
  <c r="F44" i="3"/>
  <c r="I44" i="3" s="1"/>
  <c r="F43" i="3"/>
  <c r="I43" i="3" s="1"/>
  <c r="F42" i="3"/>
  <c r="I42" i="3" s="1"/>
  <c r="F41" i="3"/>
  <c r="I41" i="3" s="1"/>
  <c r="F40" i="3"/>
  <c r="I40" i="3" s="1"/>
  <c r="F39" i="3"/>
  <c r="I39" i="3" s="1"/>
  <c r="F38" i="3"/>
  <c r="I38" i="3" s="1"/>
  <c r="F37" i="3"/>
  <c r="I37" i="3" s="1"/>
  <c r="F36" i="3"/>
  <c r="I36" i="3" s="1"/>
  <c r="F35" i="3"/>
  <c r="I35" i="3" s="1"/>
  <c r="F34" i="3"/>
  <c r="I34" i="3" s="1"/>
  <c r="I33" i="3"/>
  <c r="F33" i="3"/>
  <c r="F32" i="3"/>
  <c r="I32" i="3" s="1"/>
  <c r="F31" i="3"/>
  <c r="I31" i="3" s="1"/>
  <c r="F30" i="3"/>
  <c r="I30" i="3" s="1"/>
  <c r="F29" i="3"/>
  <c r="I29" i="3" s="1"/>
  <c r="F28" i="3"/>
  <c r="I28" i="3" s="1"/>
  <c r="I27" i="3"/>
  <c r="F27" i="3"/>
  <c r="F26" i="3"/>
  <c r="I26" i="3" s="1"/>
  <c r="F25" i="3"/>
  <c r="I25" i="3" s="1"/>
  <c r="F24" i="3"/>
  <c r="I24" i="3" s="1"/>
  <c r="F23" i="3"/>
  <c r="I23" i="3" s="1"/>
  <c r="F22" i="3"/>
  <c r="I22" i="3" s="1"/>
  <c r="F21" i="3"/>
  <c r="I21" i="3" s="1"/>
  <c r="F20" i="3"/>
  <c r="I20" i="3" s="1"/>
  <c r="F19" i="3"/>
  <c r="I19" i="3" s="1"/>
  <c r="F18" i="3"/>
  <c r="I18" i="3" s="1"/>
  <c r="F17" i="3"/>
  <c r="I17" i="3" s="1"/>
  <c r="F16" i="3"/>
  <c r="I16" i="3" s="1"/>
  <c r="J15" i="3"/>
  <c r="I14" i="3"/>
  <c r="F14" i="3"/>
  <c r="F13" i="3"/>
  <c r="I13" i="3" s="1"/>
  <c r="I12" i="3"/>
  <c r="F12" i="3"/>
  <c r="F11" i="3"/>
  <c r="I11" i="3" s="1"/>
  <c r="F10" i="3"/>
  <c r="I10" i="3" s="1"/>
  <c r="F9" i="3"/>
  <c r="I9" i="3" s="1"/>
  <c r="F8" i="3"/>
  <c r="I8" i="3" s="1"/>
  <c r="F7" i="3"/>
  <c r="I7" i="3" s="1"/>
  <c r="E192" i="3"/>
  <c r="F5" i="3"/>
  <c r="T50" i="2"/>
  <c r="N50" i="2"/>
  <c r="M50" i="2"/>
  <c r="L50" i="2"/>
  <c r="J50" i="2"/>
  <c r="I50" i="2"/>
  <c r="H50" i="2"/>
  <c r="F50" i="2"/>
  <c r="E50" i="2"/>
  <c r="D50" i="2"/>
  <c r="T49" i="2"/>
  <c r="O49" i="2"/>
  <c r="K49" i="2"/>
  <c r="T48" i="2"/>
  <c r="O48" i="2"/>
  <c r="K48" i="2"/>
  <c r="P48" i="2" s="1"/>
  <c r="T47" i="2"/>
  <c r="O47" i="2"/>
  <c r="K47" i="2"/>
  <c r="T46" i="2"/>
  <c r="O46" i="2"/>
  <c r="K46" i="2"/>
  <c r="P46" i="2" s="1"/>
  <c r="T45" i="2"/>
  <c r="O45" i="2"/>
  <c r="K45" i="2"/>
  <c r="T44" i="2"/>
  <c r="O44" i="2"/>
  <c r="K44" i="2"/>
  <c r="T43" i="2"/>
  <c r="O43" i="2"/>
  <c r="K43" i="2"/>
  <c r="T42" i="2"/>
  <c r="O42" i="2"/>
  <c r="K42" i="2"/>
  <c r="P42" i="2" s="1"/>
  <c r="T41" i="2"/>
  <c r="O41" i="2"/>
  <c r="K41" i="2"/>
  <c r="T40" i="2"/>
  <c r="O40" i="2"/>
  <c r="K40" i="2"/>
  <c r="T39" i="2"/>
  <c r="O39" i="2"/>
  <c r="K39" i="2"/>
  <c r="T38" i="2"/>
  <c r="O38" i="2"/>
  <c r="K38" i="2"/>
  <c r="P38" i="2" s="1"/>
  <c r="T37" i="2"/>
  <c r="T36" i="2"/>
  <c r="O36" i="2"/>
  <c r="K36" i="2"/>
  <c r="P36" i="2" s="1"/>
  <c r="T35" i="2"/>
  <c r="O35" i="2"/>
  <c r="K35" i="2"/>
  <c r="T34" i="2"/>
  <c r="O34" i="2"/>
  <c r="K34" i="2"/>
  <c r="T33" i="2"/>
  <c r="O33" i="2"/>
  <c r="K33" i="2"/>
  <c r="T32" i="2"/>
  <c r="O32" i="2"/>
  <c r="K32" i="2"/>
  <c r="T31" i="2"/>
  <c r="O31" i="2"/>
  <c r="K31" i="2"/>
  <c r="T30" i="2"/>
  <c r="O30" i="2"/>
  <c r="K30" i="2"/>
  <c r="T29" i="2"/>
  <c r="O29" i="2"/>
  <c r="K29" i="2"/>
  <c r="T28" i="2"/>
  <c r="O28" i="2"/>
  <c r="K28" i="2"/>
  <c r="P28" i="2" s="1"/>
  <c r="T27" i="2"/>
  <c r="O27" i="2"/>
  <c r="K27" i="2"/>
  <c r="T26" i="2"/>
  <c r="O26" i="2"/>
  <c r="K26" i="2"/>
  <c r="P26" i="2" s="1"/>
  <c r="T25" i="2"/>
  <c r="O25" i="2"/>
  <c r="K25" i="2"/>
  <c r="T24" i="2"/>
  <c r="O24" i="2"/>
  <c r="K24" i="2"/>
  <c r="P24" i="2" s="1"/>
  <c r="T23" i="2"/>
  <c r="O23" i="2"/>
  <c r="K23" i="2"/>
  <c r="T22" i="2"/>
  <c r="O22" i="2"/>
  <c r="K22" i="2"/>
  <c r="T21" i="2"/>
  <c r="O21" i="2"/>
  <c r="G50" i="2"/>
  <c r="T20" i="2"/>
  <c r="O20" i="2"/>
  <c r="K20" i="2"/>
  <c r="P20" i="2" s="1"/>
  <c r="T19" i="2"/>
  <c r="O19" i="2"/>
  <c r="K19" i="2"/>
  <c r="T18" i="2"/>
  <c r="O18" i="2"/>
  <c r="K18" i="2"/>
  <c r="P18" i="2" s="1"/>
  <c r="T17" i="2"/>
  <c r="O17" i="2"/>
  <c r="K17" i="2"/>
  <c r="T16" i="2"/>
  <c r="O16" i="2"/>
  <c r="K16" i="2"/>
  <c r="T15" i="2"/>
  <c r="O15" i="2"/>
  <c r="K15" i="2"/>
  <c r="T14" i="2"/>
  <c r="O14" i="2"/>
  <c r="K14" i="2"/>
  <c r="P14" i="2" s="1"/>
  <c r="T13" i="2"/>
  <c r="O13" i="2"/>
  <c r="K13" i="2"/>
  <c r="T12" i="2"/>
  <c r="O12" i="2"/>
  <c r="K12" i="2"/>
  <c r="T11" i="2"/>
  <c r="O11" i="2"/>
  <c r="K11" i="2"/>
  <c r="T10" i="2"/>
  <c r="O10" i="2"/>
  <c r="K10" i="2"/>
  <c r="T9" i="2"/>
  <c r="O9" i="2"/>
  <c r="K9" i="2"/>
  <c r="T8" i="2"/>
  <c r="O8" i="2"/>
  <c r="K8" i="2"/>
  <c r="T7" i="2"/>
  <c r="O7" i="2"/>
  <c r="T6" i="2"/>
  <c r="O6" i="2"/>
  <c r="O50" i="2" s="1"/>
  <c r="K6" i="2"/>
  <c r="C16" i="1"/>
  <c r="D16" i="1"/>
  <c r="B16" i="1"/>
  <c r="E15" i="1"/>
  <c r="E14" i="1"/>
  <c r="E13" i="1"/>
  <c r="E12" i="1"/>
  <c r="E11" i="1"/>
  <c r="E10" i="1"/>
  <c r="J8" i="1"/>
  <c r="J9" i="1" s="1"/>
  <c r="E8" i="1"/>
  <c r="F14" i="6" l="1"/>
  <c r="I14" i="6" s="1"/>
  <c r="I5" i="6"/>
  <c r="I4" i="5"/>
  <c r="F6" i="5"/>
  <c r="I6" i="5" s="1"/>
  <c r="F14" i="5"/>
  <c r="I14" i="5" s="1"/>
  <c r="C87" i="4"/>
  <c r="I4" i="4"/>
  <c r="F7" i="4"/>
  <c r="I7" i="4" s="1"/>
  <c r="F6" i="3"/>
  <c r="I6" i="3" s="1"/>
  <c r="D192" i="3"/>
  <c r="F151" i="3"/>
  <c r="I151" i="3" s="1"/>
  <c r="I5" i="3"/>
  <c r="B192" i="3"/>
  <c r="F15" i="3"/>
  <c r="I15" i="3" s="1"/>
  <c r="F48" i="3"/>
  <c r="I48" i="3" s="1"/>
  <c r="F69" i="3"/>
  <c r="I69" i="3" s="1"/>
  <c r="C192" i="3"/>
  <c r="P31" i="2"/>
  <c r="P35" i="2"/>
  <c r="P29" i="2"/>
  <c r="P11" i="2"/>
  <c r="P32" i="2"/>
  <c r="P47" i="2"/>
  <c r="P9" i="2"/>
  <c r="P13" i="2"/>
  <c r="P30" i="2"/>
  <c r="P44" i="2"/>
  <c r="P49" i="2"/>
  <c r="P33" i="2"/>
  <c r="P10" i="2"/>
  <c r="P15" i="2"/>
  <c r="P39" i="2"/>
  <c r="C50" i="2"/>
  <c r="P8" i="2"/>
  <c r="P12" i="2"/>
  <c r="P17" i="2"/>
  <c r="P19" i="2"/>
  <c r="P23" i="2"/>
  <c r="P25" i="2"/>
  <c r="P34" i="2"/>
  <c r="P41" i="2"/>
  <c r="P43" i="2"/>
  <c r="P16" i="2"/>
  <c r="K21" i="2"/>
  <c r="P21" i="2" s="1"/>
  <c r="P22" i="2"/>
  <c r="P27" i="2"/>
  <c r="P40" i="2"/>
  <c r="P45" i="2"/>
  <c r="P6" i="2"/>
  <c r="K7" i="2"/>
  <c r="P7" i="2" s="1"/>
  <c r="E9" i="1"/>
  <c r="E16" i="1" s="1"/>
  <c r="F23" i="6" l="1"/>
  <c r="F32" i="5"/>
  <c r="F87" i="4"/>
  <c r="F192" i="3"/>
  <c r="P50" i="2"/>
  <c r="K50" i="2"/>
</calcChain>
</file>

<file path=xl/sharedStrings.xml><?xml version="1.0" encoding="utf-8"?>
<sst xmlns="http://schemas.openxmlformats.org/spreadsheetml/2006/main" count="773" uniqueCount="448">
  <si>
    <t>หน่วยงาน  กรมควบคุมโรค</t>
  </si>
  <si>
    <t>ตารางที่ 1  รายงานต้นทุนรวมของหน่วยงาน  โดยแยกประเภทตามแหล่งของเงิน (ต่อ)</t>
  </si>
  <si>
    <t>รายงานต้นทุนผลผลิต</t>
  </si>
  <si>
    <t>ประจำปีงบประมาณ พ.ศ. 2562</t>
  </si>
  <si>
    <r>
      <t xml:space="preserve">หมายเหตุ :   </t>
    </r>
    <r>
      <rPr>
        <sz val="16"/>
        <rFont val="TH SarabunPSK"/>
        <family val="2"/>
      </rPr>
      <t>(อธิบายความแตกต่างระหว่างค่าใช้จ่ายในระบบ GFMIS  และต้นทุนที่นำมาคำนวณต้นทุนผลผลิต)</t>
    </r>
  </si>
  <si>
    <t>ตารางที่ 1  รายงานต้นทุนรวมของหน่วยงาน  โดยแยกประเภทตามแหล่งของเงิน</t>
  </si>
  <si>
    <t>ค่าใช้จ่ายในระบบ GFMIS</t>
  </si>
  <si>
    <t>(หน่วย : บาท)</t>
  </si>
  <si>
    <t>หัก</t>
  </si>
  <si>
    <t>ค่าใช้จ่ายบำเหน็จบำนาญ</t>
  </si>
  <si>
    <t>ประเภทค่าใช้จ่าย</t>
  </si>
  <si>
    <t>เงินในงบประมาณ</t>
  </si>
  <si>
    <t>เงินนอกงบประมาณ</t>
  </si>
  <si>
    <t>งบกลาง</t>
  </si>
  <si>
    <t>รวม</t>
  </si>
  <si>
    <t>ค่าใช้จ่ายระหว่างหน่วยงาน (TE)</t>
  </si>
  <si>
    <t>1. ค่าใช้จ่ายบุคลากร</t>
  </si>
  <si>
    <t>**พักเบิกเงินอุดหนุน</t>
  </si>
  <si>
    <t>2. ค่าใช้จ่ายด้านการฝึกอบรม</t>
  </si>
  <si>
    <t>รวมต้นทุนผลผลิต</t>
  </si>
  <si>
    <t>3. ค่าใช้จ่ายเดินทาง</t>
  </si>
  <si>
    <t>4. ค่าตอบแทน ใช้สอยวัสดุ และค่าสาธารณูปโภค</t>
  </si>
  <si>
    <t>5. ค่าเสื่อมราคาและค่าตัดจำหน่าย</t>
  </si>
  <si>
    <t>** คือ รายการที่เกิดค่าใช้จ่ายแล้ว แต่ยังไม่ได้บันทึกในบัญชีพักรับเงินอุดหนุน ทำให้รายการพักเบิกเงินอุดหนุนไม่ถูกหักล้าง</t>
  </si>
  <si>
    <t>6. ค่าใช้จ่ายเงินอุดหนุน</t>
  </si>
  <si>
    <t>7. ค่าใช้จ่ายค่าจำหน่ายจากการขายสินทรัพย์</t>
  </si>
  <si>
    <t>8. ค่าใช้จ่ายอื่น</t>
  </si>
  <si>
    <t>ตารางที่ 2 รายงานต้นทุนตามศูนย์ต้นทุนแยกตามประเภทค่าใช้จ่าย</t>
  </si>
  <si>
    <t>ศูนย์ต้นทุน</t>
  </si>
  <si>
    <t>รหัสศูนย์ต้นทุน</t>
  </si>
  <si>
    <t>ค่าใช้จ่ายทางตรง</t>
  </si>
  <si>
    <t>ค่าใช้จ่ายทางอ้อม</t>
  </si>
  <si>
    <t>1. ค่าตอบแทน ใช้สอยวัสดุ และค่าสาธารณูปโภค 5104</t>
  </si>
  <si>
    <t>2. ค่าใช้จ่ายเงินอุดหนุน5107</t>
  </si>
  <si>
    <t>3.  ค่าใช้จ่ายบุคลากร5101</t>
  </si>
  <si>
    <t>4. ค่าใช้จ่ายด้านการฝึกอบรม               5102</t>
  </si>
  <si>
    <t>5. ค่าเสื่อมราคาและค่าตัดจำหน่าย 5105</t>
  </si>
  <si>
    <t>6. ค่าใช้จ่ายเดินทาง5103</t>
  </si>
  <si>
    <t>7.ค่าใช้จ่ายอื่น ๆ5212</t>
  </si>
  <si>
    <t>8. ค่าใช้จ่ายค่าจำหน่ายจากการขายสินทรัพย์5203</t>
  </si>
  <si>
    <t>1. ค่าตอบแทน ใช้สอยวัสดุ และค่าสาธารณูปโภค5104</t>
  </si>
  <si>
    <t>2.  ค่าใช้จ่ายบุคลากร5101</t>
  </si>
  <si>
    <t>3.ค่าเสื่อมราคา-อาคาร5105</t>
  </si>
  <si>
    <t>ศูนย์ต้นทุนหลัก</t>
  </si>
  <si>
    <t>สำนักระบาดวิทยา</t>
  </si>
  <si>
    <t>สำนักโรคจากการประกอบอาชีพและสิ่งแวดล้อม</t>
  </si>
  <si>
    <t>สำนักโรคติดต่อทั่วไป</t>
  </si>
  <si>
    <t>สำนักโรคติดต่อนำโดยแมลง</t>
  </si>
  <si>
    <t>สำนักโรคไม่ติดต่อ</t>
  </si>
  <si>
    <t>สำนักโรคเอดส์ วัณโรค และโรคติดต่อทางเพศสัมพันธ์</t>
  </si>
  <si>
    <t>สำนักสื่อสารความเสี่ยงและพัฒนาพฤติกรรมสุขภาพ</t>
  </si>
  <si>
    <t>สำนักโรคติดต่ออุบัติใหม่</t>
  </si>
  <si>
    <t>สำนักจัดการความรู้</t>
  </si>
  <si>
    <t>สำนักวัณโรค</t>
  </si>
  <si>
    <t>สำนักงานคณะกรรมการควบคุมเครื่องดื่มแอลกอฮอล์</t>
  </si>
  <si>
    <t>สำนักควบคุมการบริโภคยาสูบ</t>
  </si>
  <si>
    <t>สถาบันเวชศาสตร์ป้องกันศึกษา</t>
  </si>
  <si>
    <t>กองโรคที่ป้องกันด้วยวัคซีน</t>
  </si>
  <si>
    <t>กองควบคุมโรคและภัยสุขภาพในสภาวะฉุกเฉิน</t>
  </si>
  <si>
    <t>สถาบันบำราศนราดูร</t>
  </si>
  <si>
    <t>สถาบันราชประชาสมาสัย</t>
  </si>
  <si>
    <t>สถาบันป้องกันควบคุมโรคเขตเมือง</t>
  </si>
  <si>
    <t>สำนักงานป้องกันควบคุมโรค ที่ 1 จังหวัดเชียงใหม่</t>
  </si>
  <si>
    <t>สำนักงานป้องกันควบคุมโรค ที่ 2จังหวัดพิษณุโลก</t>
  </si>
  <si>
    <t>สำนักงานป้องกันควบคุมโรค ที่ 3 จังหวัดนครสวรรค์</t>
  </si>
  <si>
    <t>สำนักงานป้องกันควบคุมโรค ที่ 4 จังหวัดสระบุรี</t>
  </si>
  <si>
    <t>สำนักงานป้องกันควบคุมโรค ที่ 5 จังหวัดราชบุรี</t>
  </si>
  <si>
    <t>สำนักงานป้องกันควบคุมโรค ที่ 6 จังหวัดชลบุรี</t>
  </si>
  <si>
    <t>สำนักงานป้องกันควบคุมโรค ที่ 7 จังหวัดขอนแก่น</t>
  </si>
  <si>
    <t>สำนักงานป้องกันควบคุมโรค ที่ 8 จังหวัดอุดรธานี</t>
  </si>
  <si>
    <t>สำนักงานป้องกันควบคุมโรค ที่ 9 จังหวัดนครราชสีมา</t>
  </si>
  <si>
    <t>สำนักงานป้องกันควบคุมโรค ที่ 10 จังหวัดอุบลราชธานี</t>
  </si>
  <si>
    <t>สำนักงานป้องกันควบคุมโรค ที่ 11 จังหวัดนครศรีธรรมราช</t>
  </si>
  <si>
    <t>สำนักงานป้องกันควบคุมโรค ที่ 12 จังหวัดสงขลา</t>
  </si>
  <si>
    <t>ศูนย์พัฒนาวิชาการอาชีวอนามัยและสิ่งแวดล้อม จังหวัดระยอง</t>
  </si>
  <si>
    <t>ศูนย์ต้นทุนสนับสนุน</t>
  </si>
  <si>
    <t>กรมควบคุมโรค</t>
  </si>
  <si>
    <t>กลุ่มตรวจสอบภายใน</t>
  </si>
  <si>
    <t>สำนักงานเลขานุการกรม</t>
  </si>
  <si>
    <t>กองการเจ้าหน้าที่/ศูนย์กฎหมาย</t>
  </si>
  <si>
    <t>กองคลัง</t>
  </si>
  <si>
    <t>กองแผนงาน</t>
  </si>
  <si>
    <t>ศูนย์สารสนเทศ</t>
  </si>
  <si>
    <t>สำนักงานความร่วมมือระหว่างประเทศ</t>
  </si>
  <si>
    <t>กลุ่มพัฒนาระบบบริหาร</t>
  </si>
  <si>
    <t>สำนักงานคณะกรรมการผู้ทรงคุณวุฒิ</t>
  </si>
  <si>
    <t>ศูนย์กฎหมาย</t>
  </si>
  <si>
    <t>กลุ่มคุ้มครองจริยธรรม</t>
  </si>
  <si>
    <t>ตารางที่ 3 รายงานต้นทุนกิจกรรมย่อยแยกตามแหล่งเงิน</t>
  </si>
  <si>
    <t>กิจกรรมย่อย</t>
  </si>
  <si>
    <t>ค่าเสื่อมราคา</t>
  </si>
  <si>
    <t>ต้นทุนรวม</t>
  </si>
  <si>
    <t>ปริมาณงาน</t>
  </si>
  <si>
    <t>หน่วยนับ</t>
  </si>
  <si>
    <t xml:space="preserve">ต้นทุนต่อหน่วย </t>
  </si>
  <si>
    <t xml:space="preserve">1.1.1.1  การพัฒนารูปแบบ/เทคโนโลยี/มาตรฐาน/มาตรการ/แนวทาง ด้านการเฝ้าระวัง ป้องกัน ควบคุมโรค และภัยสุขภาพ </t>
  </si>
  <si>
    <t>เรื่อง</t>
  </si>
  <si>
    <t xml:space="preserve">1.1.1.2  การพัฒนานโยบาย ยุทธศาสตร์กฎหมาย และมาตรการที่เอื้อต่อการป้องกัน ควบคุมโรค และภัยสุขภาพ </t>
  </si>
  <si>
    <t xml:space="preserve">1.1.1.3 การพัฒนาระบบงานวิจัย </t>
  </si>
  <si>
    <t xml:space="preserve">1.1.2.1 การประเมินผลการดำเนินงานตามมาตรฐานที่ได้รับการยอมรับตามมาตรฐาน -รายงานฉบับสำหรับผู้บริหารและผู้กำหนดนโยบาย -รายงานฉบับวิชาการ
</t>
  </si>
  <si>
    <t xml:space="preserve">1.1.3.1 การจัดการถ่ายทอดองค์ความรู้เทคโนโลยี การพัฒนาวิชาการและสร้างเครือข่ายความร่วมมือด้านวิชาการแพทย์และสาธารณสุข </t>
  </si>
  <si>
    <t xml:space="preserve">1.1.3.2 การผลิตและเผยแพร่สื่อ/คู่มือ/วารสารวิชาการ/แนวทาง/มาตรฐาน สำหรับบุคลากร </t>
  </si>
  <si>
    <t>1.1.4.1 พัฒนาศักยภาพบุคคลเพื่อ สนับสนุนการสร้างผลิตภัณฑ์ด้านการเฝ้าระวัง</t>
  </si>
  <si>
    <t>จำนวนชั่วโมง/คนการฝึกอบรม</t>
  </si>
  <si>
    <t>1.1.4.2 พัฒนาระบบคุณภาพองค์กรเพื่อสนับสนุนการสร้างผลิตภัณฑ์ด้านการเฝ้าระวังฯ</t>
  </si>
  <si>
    <t>1.1.4.3 บริหารจัดการเพื่อสนับสนุนการสร้างผลิตภัณฑ์
ด้านการเฝ้าระวังฯ</t>
  </si>
  <si>
    <t>รายการ</t>
  </si>
  <si>
    <t>1.2.1.1 การจัดการความรู้ การแลกเปลี่ยนเรียนรู้ ผลงานวิชาการของการเฝ้าระวัง ป้องกัน ควบคุมโรคและภัยสุขภาพ</t>
  </si>
  <si>
    <t>2.2.1.1 การเสริมสร้างและพัฒนาความร่วมมือและการมีส่วนร่วมของเครือข่ายภายในประเทศและระดับพื้นที่</t>
  </si>
  <si>
    <t>หน่วยงาน</t>
  </si>
  <si>
    <t>2.2.1.2 การพัฒนาเครือข่ายความร่วมมือ ดำเนินการเฝ้าระวัง ป้องกันควบคุมโรคระหว่างประเทศ *ยกเว้นชายแดนภูมิภาคอาเซียน</t>
  </si>
  <si>
    <t>2.2.1.3 การพัฒนาศักยภาพบุคลากรเพื่อสนับสนุนการเสริมสร้างความมีส่วนร่วมของเครือข่าย</t>
  </si>
  <si>
    <t>2.2.1.4 พัฒนาระบบคุณภาพองค์กร เพื่อสนับสนุนการเสริมสร้างความมีส่วนร่วมของเครือข่าย</t>
  </si>
  <si>
    <t>2.2.1.5 บริหารจัดการเพื่อสนับสนุนการเสริมสร้างความมีส่วนร่วมของเครือข่าย</t>
  </si>
  <si>
    <t>2.2.1.6 งานบริหารทั่วไป</t>
  </si>
  <si>
    <t>2.3.2.1 ระบบเฝ้าระวังด้านสุขภาพและสิ่งแวดล้อม</t>
  </si>
  <si>
    <t>ราย</t>
  </si>
  <si>
    <t>2.3.2.2 พัฒนาองค์ความรู้ด้านการเฝ้าระวัง ป้องกัน ควบคุมโรคและภัยสุขภาพ</t>
  </si>
  <si>
    <t>2.3.2.3 พัฒนาเครือข่ายความร่วมมือ ดำเนินการเฝ้าระวัง ป้องกันควบคุมโรคระหว่างประเทศ</t>
  </si>
  <si>
    <t>2.3.2.4 รณรงค์และการสื่อสารความเสี่ยงโรค ภัยสุขภาพ และพฤติกรรมที่พึงประสงค์</t>
  </si>
  <si>
    <t>รายสื่อ</t>
  </si>
  <si>
    <t>2.3.3.1 พัฒนาระบบเฝ้าระวัง</t>
  </si>
  <si>
    <t>ระบบ</t>
  </si>
  <si>
    <t>2.4.1.1 ปรับเปลี่ยนโครงสร้างพื้นฐาน ICT ให้ทันสมัย (Infrature / เครือข่าย / Network)</t>
  </si>
  <si>
    <t>2.4.1.2 สร้างกลไกเชื่อมโยงเพื่อนำไปสู่รัฐบาลอิเล็กทรอนิกส์ (National ICT Integration)</t>
  </si>
  <si>
    <t>2.4.1.3 สร้างนวัตกรรมบริการรูปแบบใหม่</t>
  </si>
  <si>
    <t>2.4.1.4 พัฒนาด้านกฏหมาย / ยกระดับความพร้อมกำลังคน / การบริหารจัดการ / (Policy / HR)</t>
  </si>
  <si>
    <t>3.1.1.1 การให้บริการและปฎิบัติการเสริมประสิทธิผลการป้องกัน ควบคุมโรคและภัยสุขภาพ (รายบริการ)</t>
  </si>
  <si>
    <t>รายบริการ</t>
  </si>
  <si>
    <t>3.2.1.1 การเฝ้าระวังและตอบโต้ข้อมูลข่าวสารเรื่องโรคและภัยสุขภาพ และพฤติกรรมที่ไม่พึงประสงค์</t>
  </si>
  <si>
    <t>3.2.2.1 การพัฒนาพฤติกรรมสุขภาพ / พัฒนาความรอบรู้ด้านสุขภาพประเด็นด้านการป้องกันโรค</t>
  </si>
  <si>
    <t>3.2.2.2 การรณรงค์และการสื่อสารความเสี่ยงโรค ภัยสุขภาพ และพฤติกรรมที่พึงประสงค์</t>
  </si>
  <si>
    <t>3.2.2.3 การจัดการภาพลักษณ์</t>
  </si>
  <si>
    <t>3.2.2.4 การดำเนินงานของศูนย์บริการประชาชน (ศูนย์บริการร่วม/ศูนย์รับเรื่องร้องเรียน/call center/Hotline)</t>
  </si>
  <si>
    <t>3.2.3.1 สร้างและพัฒนาเครือข่ายสื่อสารความเสียงโรค ภัยสุขภาพ และพฤติกรรมที่พึงประสงค์ ให้ครอบคลุมพื้นที่รับผิดชอบ</t>
  </si>
  <si>
    <t>เครือข่าย</t>
  </si>
  <si>
    <t xml:space="preserve">4.1.1.1 บริการรักษาและฟื้นฟูสภาพเฉพาะโรคติดต่อสำคัญ โรคอุบัติใหม่ และภัยสุขภาพ
</t>
  </si>
  <si>
    <t>4.1.2.1 การพัฒนาศักยภาพบุคลากรเพื่อสนับสนุนบริการรักษาและฟื้นฟูสภาพเฉพาะโรคในกลุ่มโรคติดต่อสำคัญ โรคอุบัติใหม่ และภัยสุขภาพ</t>
  </si>
  <si>
    <t>4.1.2.2 การพัฒนาระบบคุณภาพองค์กร เพื่อสนับสนุนบริการรักษาและฟื้นฟูสภาพเฉพาะโรคในกลุ่มโรคติดต่อสำคัญ โรคอุบัติใหม่ และภัยสุขภาพ</t>
  </si>
  <si>
    <t>4.1.2.3 บริหารจัดการเพื่อสนับสนุนบริการรักษา และฟื้นฟูสภาพเฉพาะโรค ในกลุ่มโรคติดต่อสำคัญ โรคอุบัติใหม่ และภัยสุขภาพ</t>
  </si>
  <si>
    <t>5.1.1.1 การให้บริการและปฎิบัติการเสริมประสิทธิผลการป้องกัน ควบคุมโรคไข้มาลาเรีย</t>
  </si>
  <si>
    <t>5.1.2.1 การบริการรักษาและฟื้นฟูสภาพเฉพาะโรคไข้มาลาเรีย</t>
  </si>
  <si>
    <t>5.1.2.2สอบสวนและสนับสนุนทางห้องปฏิบัติการ</t>
  </si>
  <si>
    <t>5.1.3.1 การพัฒนากลไกและเครื่องมือสนับสนุนระบบบริการ และการเฝ้าระวัง ป้องกัน ควบคุมโรคไข้มาลาเรีย</t>
  </si>
  <si>
    <t>5.1.4.1 การพัฒนากลไกและเครื่องมือสนับสนุนระบบควบคุมโรคไข้มาลาเรีย</t>
  </si>
  <si>
    <t>5.1.5.1 เสริมสร้างศักยภาพและพัฒนาความร่วมมือของเครือข่ายระดับพื้นที่ ระดับชาติและนานาชาติในการป้องกัน ควบคุมโรคไข้มาลาเรีย</t>
  </si>
  <si>
    <t>5.1.6.1 จัดทำรายงานการพยากรณ์โรคและภัยสุขภาพที่มีคุณภาพ</t>
  </si>
  <si>
    <t>5.1.7.1 การผลิตสื่อและเผยแพร่ประชาสัมพันธ์</t>
  </si>
  <si>
    <t>5.1.7.2 การศึกษา วิเคราะห์ วิจัยพัฒนารูปแบบการจัดกิจกรรมปรับเปลี่ยนพฤติกรรมความเสี่ยง</t>
  </si>
  <si>
    <t>ครั้ง</t>
  </si>
  <si>
    <t>5.1.7.4 การเฝ้าระวังและตอบโต้ข้อมูลข่าวสารเรื่องโรคไข้มาลาเรีย</t>
  </si>
  <si>
    <t>5.1.8.1 การสร้างและการพัฒนาเครือข่ายสื่อสารความเสี่ยงโรคไข้มาลาเรีย ให้ครอบคลุมพื้นที่รับผิดชอบ</t>
  </si>
  <si>
    <t>5.1.9.1 การพัฒนาศักยภาพบุคคลเพื่อสนับสนุนการสร้างผลิตภัณฑ์ด้านการเฝ้าระวังฯ</t>
  </si>
  <si>
    <t>5.1.9.2 การพัฒนาระบบคุณภาพองค์กรเพื่อสนับสนุนการสร้างผลิตภัณฑ์ด้านการเฝ้าระวังฯ</t>
  </si>
  <si>
    <t>5.1.9.3 การบริหารจัดการเพื่อสนันสนุนการสร้างผลิตภัณฑ์ด้านการเฝ้าระวัง</t>
  </si>
  <si>
    <t>5.1.9.4 บริหารบุคลากร</t>
  </si>
  <si>
    <t>5.2.1.1 การให้บริการและปฏิบัติการเสริมประสิทธิผลป้องกัน ควบคุมวัณโรค</t>
  </si>
  <si>
    <t>5.2.2.1 บริการรักษาและฟื้นฟูสภาพเฉพาะโรควัณโรค</t>
  </si>
  <si>
    <t>5.2.2.2 การสอบสวนและสนับสนุนทางห้องปฏิบัติการ</t>
  </si>
  <si>
    <t>5.2.3.1 การพัฒนากลไกและเครื่องมือสนับสนุนระบบบริการ และการเฝ้าระวัง ป้องกันควบคุมวัณโรค</t>
  </si>
  <si>
    <t>5.2.4.1 พัฒนากลไกและเครื่องมือสนับสนุนระบบควบคุมวัณโรค</t>
  </si>
  <si>
    <t>5.2.5.1 การเสริมสร้างศักยภาพและพัฒนาความร่วมมือของเครืยข่ายระดับพื้นที่ ระดับชาติและนานาชาติในการป้องกันควบคุมวัณโรค</t>
  </si>
  <si>
    <t>5.2.6.1 การจัดทำรายงานการพยากรณ์โรคและภัยสุขภาพที่มีคุณภาพ</t>
  </si>
  <si>
    <t>5.2.7.1 การผลิตสื่อและเผยแพร่ประชาสัมพันธ์</t>
  </si>
  <si>
    <t>5.2.7.2 ศึกษาวิเคราะห์วิจัยพัฒนารูปแบบการจัดกิจกรรม
ปรับเปลี่ยนพฤติกรรมเสี่ยง</t>
  </si>
  <si>
    <t>5.2.7.4 การเฝ้าระวังและตอบโต้ข้อมูลข่าวสารเรื่องวัณโรค</t>
  </si>
  <si>
    <t>5.2.8.1 การสร้างและการพัฒนาเครือข่ายสื่อสารความเสี่ยงวัณโรค ให้ครอบคลุมพื้นที่รับผิดชอบ</t>
  </si>
  <si>
    <t>5.2.9.1 การพัฒนาศักยภาพบุคคลเพื่อ สนับสนุนการสร้างผลิตภัณฑ์ด้านการเฝ้าระวังฯ</t>
  </si>
  <si>
    <t>คน</t>
  </si>
  <si>
    <t>5.2.9.2 การพัฒนาระบบคุณภาพองค์กรเพื่อ สนับสนุนการสร้างผลิตภัณฑ์ด้านการเฝ้าระวังฯ</t>
  </si>
  <si>
    <t>5.2.9.3 การบริหารจัดการเพื่อสนันสนุนการสร้างผลิตภัณฑ์ด้านการเฝ้าระวังฯ</t>
  </si>
  <si>
    <t>5.2.9.4 การบริหารบุคลากร</t>
  </si>
  <si>
    <t>5.3.1.1รให้บริการและปฏิบัติการเสริมประสิทธิผลการป้องกัน ควบคุมโรคเอดส์และโรคติดต่อทางเพศสัมพันธ์</t>
  </si>
  <si>
    <t>5.3.2.1 บริการรักษาและฟื้นฟูสภาพเฉพาะโรคเอดส์และโรคติดต่อทางเพศสัมพันธ์</t>
  </si>
  <si>
    <t>5.3.2.2 การสอบสวนและสนับสนุนทางห้องปฏิบัติการ</t>
  </si>
  <si>
    <t>5.3.2.3 การพัฒนาระบบบริการรักษาฟื้นฟูเฉพาะโรคเอดส์และโรคติดต่อทางเพศสัมพันธ์ของหน่วยงานภานในกรมควบคุมโรค</t>
  </si>
  <si>
    <t>5.3.3.1 พัฒนากลไกและเครื่องมือสนับสนุนระบบบริการ และเฝ้าระวัง ป้องกัน ควบคุม โรคเอดส์และโรคติดต่อทางเพศสัมพันธ์</t>
  </si>
  <si>
    <t>5.3.4.1 การเสริมสร้างศักยภาพและพัฒนาความร่วมมือของเครือข่ายระดับพื้นที่ ระดับชาติและนานาชาติในการป้องกันควบคุมโรคเอดส์และโรคติดต่อทางเพศสัมพันธ์</t>
  </si>
  <si>
    <t>5.3.5.1 การบริการรักษาและฟื้นฟูสภาพเฉพาะโรคเอดส์และโรคติดต่อทางเพศสัมพันธ์</t>
  </si>
  <si>
    <t>5.3.6.1 การจัดทำรายงานการพยากรณ์โรคและภัยสุขภาพที่มีคุณภาพ</t>
  </si>
  <si>
    <t>5.3.7.1 การผลิตสื่อและเผยแพร่ประชาสัมพันธ์</t>
  </si>
  <si>
    <t>5.3.7.2 การศึกษา วิเคราะห์ วิจัยพัฒนารูปแบบการจัดกิจกรรมปรับเปลี่ยนพฤติกรรมเสี่ยง</t>
  </si>
  <si>
    <t>5.3.7.4 การสื่อสารสาธารณะ</t>
  </si>
  <si>
    <t>5.3.7.5 เฝ้าระวังและตอบโต้ข้อมูลข่าวสารเรื่องโรคเอดส์ โรคติดต่อทางเพศสัมพันธ์ไวรัสตับอักเสบและพฤติกรรมที่ ไม่พึงประสงค์</t>
  </si>
  <si>
    <t>5.3.8.1 สร้างและพัฒนาเครือข่ายสื่อสารความเสี่ยงโรคเอดส์โรคติดต่อไวรัสตับอักเสบและพฤติกรรมที่พึงประสงค์ ให้ครอบคลุมพื้นที่รับผิดชอบ</t>
  </si>
  <si>
    <t>5.3.9.1 การพัฒนาศักยภาพบุคคลเพื่อ สนับสนุนการสร้างผลิตภัณฑ์ด้านการเฝ้าระวังฯ</t>
  </si>
  <si>
    <t>5.3.9.2 พัฒนาระบบคุณภาพองค์กรเพื่อ สนับสนุนการสร้างผลิตภัณฑ์ด้านการเฝ้าระวังฯ</t>
  </si>
  <si>
    <t>5.3.9.3 บริหารจัดการเพื่อสนับสนุนการสร้งผลิตภัณฑ์ด้านการเฝ้าระวังฯ</t>
  </si>
  <si>
    <t>5.3.9.4 บริหารบุคลากร</t>
  </si>
  <si>
    <t>6.1.1.1 พัฒนาสมรรถนะช่องทางเข้าออกระหว่างประเทศ ตามแนวทางกฎอนามัยระหว่างประเทศ พ.ศ.2548 (จำนวน
42แห่ง)</t>
  </si>
  <si>
    <t>แห่ง</t>
  </si>
  <si>
    <t>6.1.2.1 พัฒนาระบบเฝ้าระวัง ป้องกัน ควบคุมโรคติดต่อและภัยสุขภาพในพื้นที่ชายแดน</t>
  </si>
  <si>
    <t>จังหวัด</t>
  </si>
  <si>
    <t>6.1.3.1 ขับเคลื่อน IHR ผ่านเกณฑ์มาตราฐานที่กำหนด</t>
  </si>
  <si>
    <t>6.1.4.1 พัฒนาคลีนิกเวชศาสตร์การเดินทางและท่องเที่ยว</t>
  </si>
  <si>
    <t>6.1.5.1 พัฒนาแพทย์ระบาดวิทยา</t>
  </si>
  <si>
    <t>6.1.6.1 การสอน/ฝึกอบรมแพทย์ประจำบ้านสาขาเวชศาสตร์และป้องกันแขนงเวชศาสตร์การเดินทางท่องเที่ยว/บุคลากรทางการแพทย์และสาธารณสุขที่เกี่ยวข้อง</t>
  </si>
  <si>
    <t>6.2.1.1 พัฒนาศูนย์กลางการศึกษาและฝึกอบรมด้านการป้องกันควบคุมโรคและภัยสุขภาพระดับนานาชาติ</t>
  </si>
  <si>
    <t>ระดับ</t>
  </si>
  <si>
    <t>6.2.2.1 พัฒนาหลักสูตรการฝึกอบรม</t>
  </si>
  <si>
    <t>โครงการ</t>
  </si>
  <si>
    <t>6.2.3.1 จัดประชุม/อบรม/ศึกษาดูงานในการป้องกันควบคุมโรคและภัยสุขภาพ</t>
  </si>
  <si>
    <t>7.1.1.1 พัฒนารูปแบบ / เทคโนโลยี / มาตรฐาน / มาตรการ / แนวทาง ด้านการเฝ้าระวัง ป้องกัน ควบคุมโรคและภัยสุขภาพ</t>
  </si>
  <si>
    <t>7.1.2.1 เสริมสร้างและพัฒนาความร่วมมือและการมีส่วนร่วมของเครือข่ายภายในประเทศและระดับพื้นที่</t>
  </si>
  <si>
    <t>7.1.3.1 ผลิตและเผยแพร่สื่อ / คู่มือ / วารสารวิชาการ / แนวทาง / มาตรฐาน สำหรับบุคลากร</t>
  </si>
  <si>
    <t>7.1.3.2 รณรงค์และการสื่อสารความเสี่ยงโรค ภัยสุขภาพ และพฤติกรรมที่พึงประสงค์</t>
  </si>
  <si>
    <t>8.1.1.1 พัฒนากลไกและเครื่องมือสนับสนุนระบบบริการการป้องกันโรคและภัยสุขภาพกลุ่มวัยเรียน</t>
  </si>
  <si>
    <t>8.1.1.2 พัฒนาองค์ความรู้ด้านการเฝ้าระวังป้องกัน ควบคุมโรคและภัยสุขภาพ</t>
  </si>
  <si>
    <t>8.1.1.3 พัฒนาเครือข่ายความร่วมมือดำเนินการเฝ้าระวัง ป้องกันควบคุมโรคระหว่างประเทศ</t>
  </si>
  <si>
    <t>8.1.1.4 รณรงค์และสื่อสารความเสี่ยงโรค ภัยสุขภาพ และพฤติกรรมที่พึงประสงค์</t>
  </si>
  <si>
    <t>8.1.2.1 พัฒนามาตรฐานความพร้อมรับภัยพิบัติ (Disater) และโรคระบาดระดับประเทศ (หน่วยงาน/ระบบ)</t>
  </si>
  <si>
    <t>8.1.3.1 พัฒนาทีมสอบสวนเคลื่อนที่เร็ว (SRRT) (ทีม)</t>
  </si>
  <si>
    <t>ทีม</t>
  </si>
  <si>
    <t>8.1.3.2 สอบสวนและสนับสนุนทางห้องปฏิบัติการ</t>
  </si>
  <si>
    <t>8.1.4.1 พัฒนาระบบเฝ้าระวัง</t>
  </si>
  <si>
    <t>8.1.5.1 จัดทำรายงานการพยากรณ์โรคและภัยสุขภาพที่มีคุณภาพ</t>
  </si>
  <si>
    <t>8.2.1.1 พัฒนาทรัพยากรบุคคล</t>
  </si>
  <si>
    <t>9.1.1.1 พัฒนาสมรรถนะช่องทางการเข้าออกระหว่างประเทศเพื่อรองรับเขตพัฒนาเศรษฐกิจพิเศษตามแนวทางกฏอนามัยระหว่างประเทศ พ.ศ. 2548 (จำนวน 26 แห่ง อยู่ในจังหวัด ตาก สงขลา มุกดาหาร สระแก้ว ตราด เชียงราย กาญจนบุรี หนองคาย นครพนม และ นราธิวาส)</t>
  </si>
  <si>
    <t>9.1.2.1 พัฒนาระบบเฝ้าระวัง ป้องกัน ควบคุมโรคติดต่อตามแนวชายแดนตามมาตรฐานที่กำหนด</t>
  </si>
  <si>
    <t>9.1.2.2 พัฒนาความร่วมมือระหว่างประเทศด้านการป้องกันควบคุมโรค เพื่อรองรับเขตพัฒนาเศรษฐกิจ</t>
  </si>
  <si>
    <t>9.1.2.3 พัฒนาระบบส่งต่อผู้ป่วยข้ามแดนเมืองคู่ขนานจังหวัดในเขตพัฒนาเศรษฐกิจพิเศษ</t>
  </si>
  <si>
    <t>9.1.2.4 พัฒนาคลินิกเวชศาสตร์การเดินทางและท่องเที่ยวในเขตพัฒนาเศรษฐกิจพิเศษ</t>
  </si>
  <si>
    <t>10.1.1.1 พัฒนารูปแบบ / เทคโนโลยี / มาตรฐาน / มาตรการ / แนวทาง ด้านการเฝ้าระวัง ป้องกัน ควบคุมโรคและภัยสุขภาพ</t>
  </si>
  <si>
    <t>10.1.2.1 เสริมสร้างและพัฒนาความร่วมมือและการมีส่วนร่วมของเครือข่ายในประเทศและระดับพื้นที่</t>
  </si>
  <si>
    <t>10.1.3.1 ผลิตและเผยแพร่สือ / คู่มือ / วารสารวิชาการ / แนวทาง / มาตรฐาน สำหรับบุคลากร</t>
  </si>
  <si>
    <t>10.1.3.2 รณรงค์และการสื่อสารความเสี่ยงโรค ภัยสุขภาพ และพฤติกรรมที่พึงประสงค์</t>
  </si>
  <si>
    <t>11.1.1.1 ด้านเทคโนโลยีสารสนเทศ</t>
  </si>
  <si>
    <t>11.1.1.2 พัฒนาองค์ความรู้ด้านการเฝ้าระวัง ป้องกัน ควบคุมโรคและภัยสุขภาพ</t>
  </si>
  <si>
    <t>11.1.1.3 พัฒนาเครือข่ายความร่วมมือ ดำเนินการเฝ้าระวัง ป้องกันควบคุมโรค</t>
  </si>
  <si>
    <t>11.1.1.4 รณรงค์และการสื่อสารความเสี่ยงโรค ภัยสุขภาพ และพฤติกรรมที่พึงประสงค์</t>
  </si>
  <si>
    <t>12.1.1.1 พัฒนามาตราฐานความพร้อมรับภัยพิบัติและโรคระบาดระดับประเทศ (หน่วยงาน/ระบบ)</t>
  </si>
  <si>
    <t>12.1.2.1 ปรับเปลี่ยนโครงสร้างพื้นฐาน ICT ให้ทันสมัย (Infrature/เครือข่าย/Network)</t>
  </si>
  <si>
    <t>12.1.2.2 สร้างกลไกเชื่อมโยงเพื่อนำไปสู่รัฐบาลอิเล็กทรอนิกส์ (National ICT Integration)</t>
  </si>
  <si>
    <t xml:space="preserve">13.1.1.1 วิจัยด้านการเฝ้าระวัง ป้องกัน ควบคุมโรค และภัยสุขภาพ (นับเฉพาะงานวิจัยที่ดำเนินการแล้วเสร็จภายในปีงบประมาณ) </t>
  </si>
  <si>
    <t>14.1.1.1 พัฒนากลไกและเครื่องมือสนับสนุนระบบบริการการป้องกัน ควบคุมโรคและภัยสุขภาพกลุ่มวัยเด็ก</t>
  </si>
  <si>
    <t>14.1.1.2 พัฒนาองค์ความรู้ด้านการเฝ้าระวังป้องกัน ควบคุมโรคและภัยสุขภาพ</t>
  </si>
  <si>
    <t>14.1.1.3 พัฒนาเครือข่ายความร่วมมือดำเนินการเฝ้าระวัง ป้องกันควบคุมโรคระหว่างประเทศ</t>
  </si>
  <si>
    <t>14.1.1.4 รณรงค์และการสื่อสารความเสี่ยงโรค ภัยสุขภาพ และพฤติกรรมที่พึงประสงค์</t>
  </si>
  <si>
    <t>14.1.2.1 พัฒนาระบบเฝ้าระวัง</t>
  </si>
  <si>
    <t>14.2.1.1 พัฒนากลไกและเครื่องมือสนับสนุนระบบบริการการป้องกัน ควบคุมโรคและภัยสุขภาพกลุ่มวัยเรียน</t>
  </si>
  <si>
    <t>14.2.1.2 พัฒนาองค์ความรู้ด้านการเฝ้าระวัง ป้องกัน ควบคุมโรคและภัยสุขภาพ</t>
  </si>
  <si>
    <t>14.2.1.3 พัฒนาเครือข่ายความร่วมมือ ดำเนินการเฝ้าระวัง ป้องกันควบคุมโรค</t>
  </si>
  <si>
    <t>14.2.1.4 รณรงค์และการสื่อสารความเสี่ยงโรค ภัยสุขภาพ และพฤติกรรมที่พึงประสงค์</t>
  </si>
  <si>
    <t>14.2.2.1 พัฒนาระบบเฝ้าระวัง</t>
  </si>
  <si>
    <t>14.2.2.2 สนับสนุนการดำเนินงานตามโครงการพระราชดำริ / โครงการพิเศษ</t>
  </si>
  <si>
    <t>14.3.1.1 พัฒนากลไกและเครื่องมือสนับสนุนระบบบริการป้องกัน ควบคุมโรคและภัยสุขภาพกลุ่มวัยทำงาน</t>
  </si>
  <si>
    <t>14.3.1.2 พัฒนาองค์ความรู้ด้านการเฝ้าระวัง ป้องกัน ควบคุมโรคและภัยสุขภาพ</t>
  </si>
  <si>
    <t>14.3.1.3 พัฒนาเครือข่ายความร่วมมือ ดำเนินการเฝ้าระวัง ป้องกันควบคุมโรค</t>
  </si>
  <si>
    <t>14.3.1.4 รณรงค์และการสื่อสารความเสี่ยงโรค ภัยสุขภาพ และพฤติกรรมที่พึงประสงค์</t>
  </si>
  <si>
    <t>14.3.2.1 พัฒนาระบบเฝ้าระวัง</t>
  </si>
  <si>
    <t>14.4.1.1 พัฒนากลไกและเครื่องมือสนับสนุนระบบบริการป้องกัน ควบคุมโรคและภัยสุขภาพกลุ่มวัยทำงาน</t>
  </si>
  <si>
    <t>14.4.1.2 พัฒนาองค์ความรู้ด้านการเฝ้าระวัง ป้องกัน ควบคุมโรคและภัยสุขภาพ</t>
  </si>
  <si>
    <t>14.4.1.3 พัฒนาเครือข่ายความร่วมมือ ดำเนินการเฝ้าระวัง ป้องกันควบคุมโรค</t>
  </si>
  <si>
    <t>14.4.1.4 รณรงค์และการสื่อสารความเสี่ยงโรค ภัยสุขภาพ และพฤติกรรมที่พึงประสงค์</t>
  </si>
  <si>
    <t>14.4.2.1 พัฒนาระบบเฝ้าระวัง</t>
  </si>
  <si>
    <t>14.4.2.2 สนับสนุนการดำเนินงานตามโครงการพระราชดำริ / โครงการพิเศษ</t>
  </si>
  <si>
    <t>15.1.1.1 สนับสนุนการให้บริการด้านอาชีว อนามัยในสถานบริการ</t>
  </si>
  <si>
    <t>15.1.2.1 พัฒนาระบบบริการบำบัดโรคจากสารเสพติดในสถานประกอบการ</t>
  </si>
  <si>
    <t>15.1.2.2 พัฒนาระบบบริการบำบัดโรคจากสารเสพติดในสถานบริการสุขภาพ</t>
  </si>
  <si>
    <t>16.1.1.1 ระบบเฝ้าระวังด้านสุขภาพจากมลพิษทางอากาศ</t>
  </si>
  <si>
    <t>16.1.1.2 พัฒนาองค์ความรู้ด้านการเฝ้าระวัง ป้องกัน ควบคุมโรคและภัยสุขภาพ</t>
  </si>
  <si>
    <t>16.1.1.3 พัฒนาเครือข่ายความร่วมมือ ดำเนินการเฝ้าระวัง ป้องกันควบคุมโรค</t>
  </si>
  <si>
    <t>16.1.1.4 รณรงค์และการสื่อสารความเสี่ยงโรค ภัยสุขภาพ และพฤติกรรมที่พึงประสงค์</t>
  </si>
  <si>
    <t>16.1.2.1 พัฒนาระบบเฝ้าระวัง</t>
  </si>
  <si>
    <t>16.2.1.1 ระบบเฝ้าระวังด้านสุขภาพจากมลพิษหมอกควัน</t>
  </si>
  <si>
    <t>16.2.1.2 พัฒนาองค์ความรู้ด้านการเฝ้าระวัง ป้องกัน ควบคุมโรคและภัยสุขภาพ</t>
  </si>
  <si>
    <t>16.2.1.3 พัฒนาเครือข่ายความร่วมมือ ดำเนินการเฝ้าระวัง ป้องกันควบคุมโรค</t>
  </si>
  <si>
    <t>16.2.1.4 รณรงค์และการสื่อสารความเสี่ยงโรค ภัยสุขภาพ และพฤติกรรมที่พึงประสงค์</t>
  </si>
  <si>
    <t>16.2.2.1 พัฒนาระบบเฝ้าระวัง</t>
  </si>
  <si>
    <t>17.1.1.3 กำกับติดตามประเมินผลดำเนินงาน</t>
  </si>
  <si>
    <t>17.2.1.1 พัฒนามาตรฐาน แนวทาง คู่มือ ในการส่งเสริมการปฏิบัติตามประมวลจริยธรรม ข้าราชการพลเรือน และเสริมสร้างความโปร่งใสในการปฏิบัติราชการ กรมควบคุมโรค</t>
  </si>
  <si>
    <t>17.2.1.2 ถ่ายทอดองค์ความรู้ในการส่งเสริมการปฏิบัติตามประมวลจริยธรรม ข้าราชการพลเรือน และเสริมสร้างความโปร่งใสในการปฏิบัติราชการ กรมควบคุมโรค แก่บุคลากรในสังกัด</t>
  </si>
  <si>
    <t>กิจกรรมย่อยหน่วยงานสนับสนุน</t>
  </si>
  <si>
    <t>2.1.1.1 การพัฒนาระบบเฝ้าระวัง</t>
  </si>
  <si>
    <t>2.1.1.1 การพัฒนาทรัพยากรบุคคล</t>
  </si>
  <si>
    <t>2.1.1.2 การบริหารบุคลากร</t>
  </si>
  <si>
    <t>จำนวนบุคลากร</t>
  </si>
  <si>
    <t>2.1.1.3 การตรวจสอบภายใน</t>
  </si>
  <si>
    <t>จำนวจงานตรวจสอบ / คน วัน</t>
  </si>
  <si>
    <t>2.1.1.4 การควบคุมภายในและการบริหารความเสี่ยง</t>
  </si>
  <si>
    <t>รายงาน</t>
  </si>
  <si>
    <t>2.1.1.5 การพัฒนาระบบราชการและระบบคุณภาพ</t>
  </si>
  <si>
    <t>ด้าน</t>
  </si>
  <si>
    <t>2.1.1.6 ด้านแผนงาน : พัฒนากลยุทธ์ แผนปฏิบัติราชการและติดตามประเมินผล</t>
  </si>
  <si>
    <t>2.1.1.7 การเงินและบัญชี</t>
  </si>
  <si>
    <t>จำนวนเอกสารรายการ</t>
  </si>
  <si>
    <t>2.1.1.8 การพัสดุ (จัดซื้อจัดจ้าง)</t>
  </si>
  <si>
    <t>จำนวนครั้งของการจัดซื้อจัดจ้าง</t>
  </si>
  <si>
    <t>2.1.1.9 ด้านสารบรรณ</t>
  </si>
  <si>
    <t>จำนวนหนังสือ เข้า - ออก</t>
  </si>
  <si>
    <t>2.1.1.10 ด้านยานพาหนะ</t>
  </si>
  <si>
    <t>กิโลเมตร</t>
  </si>
  <si>
    <t>2.1.1.11 ด้านงานช่วยอำนวยการ</t>
  </si>
  <si>
    <t>2.1.1.12 ด้านการวิเทศสัมพันธ์</t>
  </si>
  <si>
    <t>2.1.1.13 ด้านการประชาสัมพันธ์</t>
  </si>
  <si>
    <t>2.1.1.14 ด้านงบประมาณ</t>
  </si>
  <si>
    <t>จำนวนเงินงบประมาณที่ได้รับจัดสรร</t>
  </si>
  <si>
    <t>2.1.1.15 ด้านอาคารสถานที่</t>
  </si>
  <si>
    <t>2.1.1.16 ด้านวินัยและความรับผิดชอบทางละเมิด</t>
  </si>
  <si>
    <t>2.5.1.5 ด้านเทคโนโลยีสารสนเทศภายในหน่วยงาน</t>
  </si>
  <si>
    <t>เครื่อง</t>
  </si>
  <si>
    <t>2.5.1.6 ด้านเครือข่ายอินเตอร์เน็ตและเว็บไซต์</t>
  </si>
  <si>
    <t>16.1.1.1 การพัฒนามาตรฐาน แนวทาง คู่มือ ในการส่งเสริมการปฏิบัติตามประมวลจริยธรรมข้าราชการพลเรือน และเสริมสร้างความโปร่งใสในการปฏิบัติราชการ กรมควบคุมโรค</t>
  </si>
  <si>
    <t>16.1.1.2 การถ่ายทอดองค์ความรู้ในการส่งเสริมการปฏิบัติตามประมวลจริยธรรมข้าราชการพลเรือน และเสริมสร้างความโปร่งใสในการปฏิบัติราชการ กรมควบคุมโรค แก่บุคลากรในสังกัดกรมควบคุมโรค</t>
  </si>
  <si>
    <t>16.1.1.3 การกำกับ ติดตาม ประเมินผล การดำเนินงานด้านการส่งเสริมการปฏิบัติตามประมวลจริยธรรมข้าราชการพลเรือน</t>
  </si>
  <si>
    <t>17.1.1.1 เงินเดือนและค่าจ้างประจำ</t>
  </si>
  <si>
    <t>อัตรา</t>
  </si>
  <si>
    <t>17.1.1.2 ค่าตอบแทนพนักงานราชการ</t>
  </si>
  <si>
    <t>17.1.1.3 ค่าตอบแทน ใช้สอยและวัสดุ (ที่จ่ายในลักษณะเงินเดือน เงินสมทบกองทุนประกันสังคม)</t>
  </si>
  <si>
    <t>ตารางที่ 4  รายงานต้นทุนผลผลิตย่อยแยกตามแหล่งของเงิน</t>
  </si>
  <si>
    <t>ผลผลิตย่อย</t>
  </si>
  <si>
    <t>เงินนอก
งบประมาณ</t>
  </si>
  <si>
    <t xml:space="preserve">ปริมาณ </t>
  </si>
  <si>
    <t xml:space="preserve">1.1.1 การวิจัย พัฒนา รูปแบบ/เทคโนโลยี/ มาตรฐาน / มาตรการ / แนวทาง ด้านการเฝ้าระวัง ป้องกัน ควบคุมโรค และภัยสุขภาพ  </t>
  </si>
  <si>
    <t>1.1.2 การประเมินผลตามมาตรฐานที่ได้รับการยอมรับตามมาตรฐาน</t>
  </si>
  <si>
    <t xml:space="preserve">1.1.3 การจัดการถ่ายทอดองค์ความรู้เทคโนโลยี การพัฒนาวิชาการและสร้างเครือข่ายความร่วมมือด้านวิชาการแพทย์และสาธารณสุข </t>
  </si>
  <si>
    <t>1.1.5 การพัฒนาคุณภาพระบบบริหารจัดการองค์กรเพื่อสนับสนุนการสร้างผลิตภัณฑ์ด้านการเฝ้าระวังฯ</t>
  </si>
  <si>
    <t>1.2.1 การจัดการความรู้การแลกเปลี่ยนเรียนรู้ผลงานวิชาการของการเฝ้าระวัง ป้องกัน ควบคุมโรค และภัยสุขภาพ</t>
  </si>
  <si>
    <t>2.1.1 การพัฒนาระบบเฝ้าระวังโรค และภัยสุขภาพ</t>
  </si>
  <si>
    <t>2.1.2 การพัฒนาคุณภาพระบบบริหารจัดการองค์กร เพื่อสนับสนุนการเสริมสร้างศักยภาพเครีอข่ายเฝ้าระวังป้องกัน ควบคุมโรคและภัยสุขภาพ</t>
  </si>
  <si>
    <t>2.1.3 การพัฒนาคุณภาพระบบบริหาร</t>
  </si>
  <si>
    <t>2.2.1 เครือข่ายความร่วมมือในการเฝ้าระวัง ป้องกัน ควบคุมโรคและภัยสุขภาพ ภายในประเทศและระดับพื้นที่</t>
  </si>
  <si>
    <t>2.2.2 เครือข่ายการร่วมมือการดำเนินงาน เฝ้าระวัง ป้องกัน ควบคุมโรคและภัยสุขภาพระหว่างประเทศ (ระดับนานาชาติ)</t>
  </si>
  <si>
    <t>2.2.3 การพัฒนาคุณภาพระบบบริหารจัดการองค์กร เพื่อสนับสนุนการเสริมสร้างความมีส่วนร่วมของเครือข่าย</t>
  </si>
  <si>
    <t>2.3.1 รายงานการแก้ไขปัญหามลพิษและเสริมสร้างคุณภาพชีวิตจังหวัดระยอง</t>
  </si>
  <si>
    <t xml:space="preserve">2.4.1 มาตรฐานความพร้อมรับภัยพิบัติ (Disaster) และโรคระบาดระดับประเทศ </t>
  </si>
  <si>
    <t xml:space="preserve">2.4.2 เครือข่ายการสอบสวนเคลื่อนที่เร็ว (SRRT) </t>
  </si>
  <si>
    <t>2.5.1 เทคโนโลยีสารสนเทศและการสื่อสารด้านการป้องกันควบคุมโรคและภัยสุขภาพ</t>
  </si>
  <si>
    <t>2.6.1การผลิตและพัฒนากำลังคัน</t>
  </si>
  <si>
    <t>ทุน</t>
  </si>
  <si>
    <t xml:space="preserve">3.1.1  ประชาชนได้รับบริการป้องกัน ควบคุมโรคและภัยสุขภาพ </t>
  </si>
  <si>
    <t>3.2.1 การเฝ้าระวังและตอบโต้ข้อมูลข่าวสารเรื่องโรคและภัยสุขภาพ และพฤติกรรมที่ไม่พึงประสงค์</t>
  </si>
  <si>
    <t>3.2.2 การสื่อสารสาธารณะและการพัฒนาพฤติกรรมสุขภาพ</t>
  </si>
  <si>
    <t>3.2.3 การพัฒนาภาคีเครือข่ายที่เกี่ยวข้อง</t>
  </si>
  <si>
    <t>3.2.4 การพัฒนาระบบสื่อสารสาธารณะฯ</t>
  </si>
  <si>
    <t xml:space="preserve">3.2.5 การประเมินผลการดำเนินงานตามยุทธศาสตร์ที่ </t>
  </si>
  <si>
    <t>4.1.1  ประชาชนได้รับบริการรักษาและฟื้นฟูสภาพเฉพาะโรคในกลุ่มโรคติดต่อสำคัญ โรคอุบัติใหม่และภัยสุขภาพ</t>
  </si>
  <si>
    <t>4.1.2 คุณภาพระบบบริหารจัดการองค์กรเพื่อสนับสนุนการบริการรักษาและฟื้นฟูสภาพเฉพาะโรค ในกลุ่มโรคติดต่อสำคัญ โรคอุบัติใหม่ และภัยสุขภาพ</t>
  </si>
  <si>
    <t>5.1.1 ประชาชนได้รับบริการป้องกัน ควบคุมโรคไข้มาลาเรีย</t>
  </si>
  <si>
    <t>5.1.2 ประชาชนได้รับบริการรักษาฟื้นฟูสภาพเฉพาะโรคไข้มาลาเรีย</t>
  </si>
  <si>
    <t>5.1.3 กลไกและเครื่องมือสนับสนุนระบบบริการป้องกันโรคไข้มาลาเรีย</t>
  </si>
  <si>
    <t>5.1.4 กลไกและเครื่องมือสนับสนุนระบบควบคุมโรคไข้มาลาเรีย</t>
  </si>
  <si>
    <t>5.1.5 เครือช่ายความร่วมมือในการป้องกัน ควบคุมโรคไข้มาลาเรีย (ระดับพื้นที่/ระดับนานาชาติ/นานาชาติ)</t>
  </si>
  <si>
    <t>5.1.6 การพยากรณ์โรคและภัยสุขภาพที่มีคุณภาพ</t>
  </si>
  <si>
    <t>5.1.7 การสื่อสารความเสี่ยงและพัฒนาพฤติกรรมสุขภาพ</t>
  </si>
  <si>
    <t>5.1.8 การพัฒนาภาคคีเครือข่ายที่เกี่ยวข้อง</t>
  </si>
  <si>
    <t>5.1.9 การพัฒนาคุณภาพระบบบริหารจัดการองค์กรเพื่อสนับสนุนการสร้างผลิตภัณฑ์ด้านการเฝ้าระวังฯ</t>
  </si>
  <si>
    <t>5.2.1 ประชาชนได้รับบริการป้องกันควบคุมโรค</t>
  </si>
  <si>
    <t>5.2.2 ประชาชนได้รับบริการรักษาและฟื้นฟูสภาพเฉพาะวัณโรค</t>
  </si>
  <si>
    <t>5.2.3 กลไกและเครื่องมือสนับสนุนระบบบริการป้องกัน</t>
  </si>
  <si>
    <t>5.2.4 กลไกและเครื่องมือสนับสนุนระบบควบคุมวัณโรค</t>
  </si>
  <si>
    <t xml:space="preserve">5.2.5 เครือข่ายความร่วมมือในการป้องกัน ควบคุมวัณโรค (ระดับพื้นที่/ระดับชาติ/นานาชาติ) </t>
  </si>
  <si>
    <t>5.2.6 การพยากรณ์โรคและภัยสุขภาพที่มีคุณภาพ</t>
  </si>
  <si>
    <t>5.2.7 การสื่อสารความเสี่ยงและพัฒนาฤติกรรมสุขภาพ</t>
  </si>
  <si>
    <t>5.2.8 การพัฒนาภาคีเครือข่ายที่เกี่ยวข้อง</t>
  </si>
  <si>
    <t xml:space="preserve">5.2.9 การพัฒนาคุณภาพระบบบริหารจัดการองค์กรเพื่อสนับสนุนการสร้างผลิตภัณฑ์ด้านการเฝ้าระวังฯ </t>
  </si>
  <si>
    <t>5.3.1 ประชาชนได้รับบริการป้องกัน ควบคุมโรคเอดส์และโรคติดต่อทางเพศสัมพันธ์</t>
  </si>
  <si>
    <t>5.3.2 ประชาชนได้รับบริการรักษาและฟื้นฟูสภาพเฉพาะโรคเอดส์และโรคติดต่อทางเพศสัมพันธ์</t>
  </si>
  <si>
    <t>5.3.3 กลไกและเครื่องมือสนับสนุนการเฝ้าระวังป้องกันควบคุมโรคเอดส์และโรคติดต่อทางเพศสัมพันธ์</t>
  </si>
  <si>
    <t xml:space="preserve">5.3.4 เครือข่ายความร่วมมือในการป้องกัน ควบคุมโรคเอดส์ (ระดับพื้นที่/ระดับชาติ/นานาชาติ) </t>
  </si>
  <si>
    <t>5.3.5 ประชาชนได้รับบริการรักษาและฟื้นฟูสภาพเฉพาะโรคเอดส์และโรคติดต่อทางเพศสัมพันธ์</t>
  </si>
  <si>
    <t>5.3.6 การพยากรณ์โรคและภัยสุขภาพที่มีคุณภาพ</t>
  </si>
  <si>
    <t>5.3.7 การสื่อสารความเสี่ยงและพัฒนาพฤติกรรมสุขภาพ</t>
  </si>
  <si>
    <t>5.3.8 การพัฒนาภาคีเครือข่ายที่เกี่ยวข้อง</t>
  </si>
  <si>
    <t>5.3.9 การพัฒนาคุณภาพระบบบริหารจัดการองค์กรเพื่อสนับสนุนการสร้าง
ผลิตภัณฑ์ด้านการเฝ้าระวังฯ</t>
  </si>
  <si>
    <t>6.1.1 ช่องทางเข้าออกประเทศมีการพัฒนาสมรรถนะตามแนวทางของกฎอนามัยระหว่างประเทศ พ.ศ. 2548 (IHR 2005)</t>
  </si>
  <si>
    <t>6.1.2 จังหวัดชายแดนและจังหวัดคู่ขนานกับประเทศเพื่อนบ้านมีระบบเฝ้าระวัง ป้องกัน ควบคุมโรคติดต่อ โรคอุบัติใหม่ และภัยสุขภาพ</t>
  </si>
  <si>
    <t>6.1.3 การขับเคลื่อน IHR ผ่านเกณฑ์มาตรฐานที่กำหนด</t>
  </si>
  <si>
    <t>6.1.4 การพัฒนางานเวชศาสตร์ การเดินทางและท่องเที่ยว</t>
  </si>
  <si>
    <t>6.1.5 เครือข่ายแพทย์ระบาดวิทยา</t>
  </si>
  <si>
    <t>6.1.6 เครือข่ายเวชศาสตร์การเดินทางและท่องเที่ยว</t>
  </si>
  <si>
    <t>6.2.1 ศูนย์กลางการศึกษาและฝึกอบรมด้านการป้องกัน ควบคุมโรค และภัยสุขภาพระดับนานาชาติ</t>
  </si>
  <si>
    <t>6.2.2 การพัฒนาหลักสูตรฝึกอบรม</t>
  </si>
  <si>
    <t>6.2.3 การฝึกอบรมบุคลากรในการป้องกันควบคุมโรคและภัยสุขภาพ</t>
  </si>
  <si>
    <t>7.1.1 กลไกและเครื่องมือสนับสนุนระบบบริการป้องกัน ควบคุมโรคและภัยสุขภาพกลุ่มวัยเด็ก</t>
  </si>
  <si>
    <t>7.1.2 การพัฒนาระบบเฝ้าระวังโรคและภัยสุขภาพ</t>
  </si>
  <si>
    <t>8.1.1 กลไกและเครื่องมือสนับสนุนระบบบริการป้องกัน ควบคุมโรคและภัยสุขภาพกลุ่มวัยเรียน</t>
  </si>
  <si>
    <t>8.1.2 การพัฒนาระบบเฝ้าระวังโรคและภัยสุขภาพ</t>
  </si>
  <si>
    <t>9.1.1 กลไกและเครื่องมือสนับสนุนระบบบริการป้องกัน ควบคุมโรคและภัยสุขภาพกลุ่มวัยรุ่น</t>
  </si>
  <si>
    <t>9.1.2 การพัฒนาระบบเฝ้าระวังโรคและภัยสุขภาพ</t>
  </si>
  <si>
    <t>10.1.1 กลไกและเครื่องมือสนับสนุนระบบบริการป้องกัน ควบคุมโรคและภัยสุขภาพกลุ่มวัยทำงาน</t>
  </si>
  <si>
    <t>10.1.2 การพัฒนาระบบเฝ้าระวังโรคและภัยสุขภาพ</t>
  </si>
  <si>
    <t>11.1.1 ช่องทางเข้าออกระหว่างประเทศที่รองรับเขตพัฒนาเศรษฐกิจพิเศษได้รับการพัฒนาตามแนวทางกฎอนามัยระหว่างประเทศ พ.ศ. 2548</t>
  </si>
  <si>
    <t>11.1.2 จังหวัดชายแดนที่รองรับเขตพัฒนาเศรษฐกิจได้รับการพัฒนาระบบเฝ้าระวัง ป้องกัน ควบคุมโรคติดต่อตามแนวชายแดนตามมาตรฐานที่กำหนด</t>
  </si>
  <si>
    <t>12.1.1 มาตรฐานความพร้อมรับภัยพิบัติ (Disaster)และโรคระบาดระดับประเทศ</t>
  </si>
  <si>
    <t>12.1.2 เทคโนโลยีสารสนเทศและการสื่อสารด้านการป้องกัน ควบคุมโรคและภัยสุขภาพ</t>
  </si>
  <si>
    <t>13.1.1 การวิจัย/พัฒนา ด้านการเฝ้าระวัง ป้องกัน ควบคุมโรค และภัยสุขภาพ</t>
  </si>
  <si>
    <t>14.1.1 ระบบเฝ้าระวังด้านสุขภาพของประชาชนและผู้สัมผัสขยะ</t>
  </si>
  <si>
    <t>14.1.2 การพัฒนาระบบเฝ้าระวังโรคและภัยสุขภาพ</t>
  </si>
  <si>
    <t>15.1.1 ระบบเฝ้าระวังด้านสุขภาพจากมลพิษทางอากาศ</t>
  </si>
  <si>
    <t>15.1.2 การพัฒนาระบบเฝ้าระวังโรคและภัยสุขภาพ</t>
  </si>
  <si>
    <t>16.1.1 บุคลากรกรควบคุมโรคได้รับการส่งเสริมการปฏิบัติงานที่ดีตามประมวลจริยธรรมข้าราชการพลเรือน</t>
  </si>
  <si>
    <t>16.1.1 ระบบเฝ้าระวังด้านสุขภาพจากมลพิษทางอากาศ</t>
  </si>
  <si>
    <t>16.1.2 การพัฒนาระบบเฝ้าระวังโรคและภัยสุขภาพ</t>
  </si>
  <si>
    <t>16.2.1 ระบบเฝ้าระวังด้านสุขภาพจากมลพิษทางอากาศ</t>
  </si>
  <si>
    <t>16.2.2 การพัฒนาระบบเฝ้าระวังโรคและภัยสุขภาพ</t>
  </si>
  <si>
    <t>18.1.1 เงินเดือนและค่าจ้างประจำ ค่าตอบแทน ใช้สอยและวัสดุ</t>
  </si>
  <si>
    <t>ตารางที่ 5  รายงานต้นทุนกิจกรรมหลักแยกตามแหล่งเงิน</t>
  </si>
  <si>
    <t>กิจกรรมหลัก</t>
  </si>
  <si>
    <t>เงินใน
งบประมาณ</t>
  </si>
  <si>
    <t xml:space="preserve">1.1 พัฒนาและสนับสนุนกระบวนการจัดทำผลิตภัณฑ์และจัดการความรู้ของหน่วยงานทั้งภายในและภายนอกกรม เพื่อการเฝ้าระวัง ป้องกัน ควบคุมโรค และภัยสุขภาพ 
</t>
  </si>
  <si>
    <t xml:space="preserve">1.2 จัดการความรู้ด้านป้องกันโรคและภัยสุขภาพ </t>
  </si>
  <si>
    <t xml:space="preserve">2.1 พัฒนาและบริหารจัดการระบบเฝ้าระวังป้องกันควบคุมโรคและภัยสุขภาพ </t>
  </si>
  <si>
    <t xml:space="preserve">2.2 เสริมสร้างศักยภาพ พัฒนา ความร่วมมือและสร้างการมีส่วนร่วมของเครือข่ายในการเฝ้าระวัง ป้องกัน ควบคุมโรค และภัยสุขภาพ </t>
  </si>
  <si>
    <t xml:space="preserve">2.3 แก้ไขปัญหามลพิษและเสริมสร้างคุณภาพชีวิตในพื้นที่มาบตาพุด และบริเวณใกล้เคียง จังหวัดระยอง </t>
  </si>
  <si>
    <t xml:space="preserve">2.4 พัฒนาระบบบริหารจัดการและเตรียมความพร้อมตอบโต้ภาวะฉุกเฉินทางสาธารณสุข </t>
  </si>
  <si>
    <t xml:space="preserve">2.5 พัฒนาและให้บริการด้านเทคโนโลยีสารสนเทศและการสื่อสารด้านการป้องกัน ควบคุมโรค และภัยสุขภาพ </t>
  </si>
  <si>
    <t>2.6ผลิตและพัฒนากำลังคนด้านการเฝ้าระวัง ป้องกันควบคุมโรคและภัยสุขภาพ</t>
  </si>
  <si>
    <t xml:space="preserve">3.1  บริการเฝ้าระวัง ป้องกัน ควบคุมโรคและภัยสุขภาพที่เป็นปัญหารุนแรงและกลุ่มเป้าหมายพิเศษ </t>
  </si>
  <si>
    <t xml:space="preserve">3.2 ถ่ายทอดความรู้ในการดูแลสุขภาพ เฝ้าระวัง ป้องกัน ควบคุมโรค ภัยสุขภาพและการปรับปลี่ยนพฤติกรรมที่มีคุณภาพ </t>
  </si>
  <si>
    <t xml:space="preserve">4.1 บริการรักษาและฟื้นฟูสภาพเฉพาะโรค ในกลุ่มโรคติดต่อสำคัญ โรคอุบัติใหม่ และภัยสุขภาพของหน่วยงานเพื่อสร้างมาตรฐานระบบบริการ </t>
  </si>
  <si>
    <t xml:space="preserve">5.1 เร่งรัดกำจัดโรคไข้มาลาเรีย </t>
  </si>
  <si>
    <t xml:space="preserve">5.2 ควบคุมวัณโรค </t>
  </si>
  <si>
    <t xml:space="preserve">5.3 ป้องกันและแก้ไขปัญหาเอดส์ </t>
  </si>
  <si>
    <t>6.1 พัฒนาสมรรถนะด่านช่องทางเข้าออกประเทศ และจังหวัดชายแดน</t>
  </si>
  <si>
    <t xml:space="preserve">6.2 พัฒนาศูนย์กลางการศึกษาและฝึกอบรมด้านการป้องกัน ควบคุมโรค และภัยสุขภาพระดับนานาชาติ </t>
  </si>
  <si>
    <t xml:space="preserve">7.1 พัฒนาและสนับสนุนการดำเนินงานป้องกันควบคุมโรคติดต่อและสร้างเสริมภูมิคุ้มกันโรคในกลุ่มวัยเด็ก </t>
  </si>
  <si>
    <t xml:space="preserve">8.1 พัฒนาสนับสนุนการดำเนินงานเฝ้าระวัง ป้องกันควบคุมโรคและพัฒนาทักษะชีวิตในกลุ่มวัยเรียน </t>
  </si>
  <si>
    <t xml:space="preserve">9.1 พัฒนาและขับเคลื่อนกฎหมายเพื่อลดพฤติกรรมเสี่ยงใน
กลุ่มวัยรุ่น </t>
  </si>
  <si>
    <t xml:space="preserve">10.1 พัฒนาและสนับสนุนการดำเนินงานเฝ้าระวัง ป้องกัน
ควบคุมโรคไม่ติดต่อเรื้อรังและปัจจัยเสี่ยงในกลุ่มวัยทำงาน </t>
  </si>
  <si>
    <t xml:space="preserve">11.1 พัฒนาสมรรถนะช่องทางเข้าออกระหว่างประเทศและจังหวัดชายแดนเพื่อรองรับเขตพัฒนาเศรษฐกิจพิเศษ </t>
  </si>
  <si>
    <t>12.1 การพัฒนาระบบสารสนเทศและการสื่อสารเพื่อเชื่อมโยง
ข้อมูลในการเฝ้าระวัง ป้องกันควบคุมโรคและภัยสุขภาพ</t>
  </si>
  <si>
    <t xml:space="preserve">13.1 ส่งเสริม สนับสนุน และยกระดับการวิจัยและพัฒนาด้านการป้องกันควบคุมโรคและภัยสุขภาพ </t>
  </si>
  <si>
    <t xml:space="preserve">14.1 สนับสนุนการเฝ้าระวังป้องกัน ควบคุมโรคและภัยสุขภาพของประชาชนและผู้สัมผัสขยะ </t>
  </si>
  <si>
    <t>15.1 สนับสนุนการเฝ้าระวังป้องกัน ควบคุมโรคและภัยสุขภาพ
จากมลพิษทางอากาศ</t>
  </si>
  <si>
    <t>16.1 ส่งเสริมการปฏิบัติตามประมวลจริยธรรม ข้าราชการพลเรือน และเสริมสร้างความโปร่งใสในการปฏิบัติราชการ กรมควบคุมโรค</t>
  </si>
  <si>
    <t xml:space="preserve">17.1 ค่าใช้จ่ายบุคลากรในการเฝ้าระวัง ป้องกันควบคุมโรคและภัยสุขภาพ </t>
  </si>
  <si>
    <t>18.1 พัฒนาระบบเฝ้าระวังป้องกันควบคุมโรคและภัยสุขภาพในพื้นที่ระเบียบเศรษฐกิจภาคตะวันออก</t>
  </si>
  <si>
    <t>ตารางที่ 6  รายงานต้นทุนผลผลิตหลักแยกตามแหล่งเงิน</t>
  </si>
  <si>
    <t>ผลผลิตหลัก</t>
  </si>
  <si>
    <t xml:space="preserve">1. ผลิตภัณฑ์ด้านการเฝ้าระวัง ป้องกัน ควบคุมโรค และภัยสุขภาพ </t>
  </si>
  <si>
    <t>2. การสนับสนุนเสริมสร้างศักยภาพและความเข้มแข็งในการจัดการระบบเฝ้าระวัง ป้องกัน ควบคุมโรคและภัยสุขภาพ</t>
  </si>
  <si>
    <t xml:space="preserve">3. การเฝ้าระวัง ป้องกัน ควบคุมโรคที่เป็นปัญหาสำคัญ </t>
  </si>
  <si>
    <t>4. การบริการรักษาและฟื้นฟูสภาพเฉพาะโรค ในกลุ่มโรคติดต่อสำคัญ โรคอุบัติใหม่และภัยสุขภาพ</t>
  </si>
  <si>
    <t>5. โครงการเร่งรัดกำจัดโรคไข้มาลาเรียวัณโรค และยุติปัญหาเอดส์</t>
  </si>
  <si>
    <t>6. โครงการเฝ้าระวัง ป้องกันควบคุมโรคติดต่อ โรคอุบัติใหม่และภัยสุขภาพที่เชื่อมโยงในระดับภูมิภาค</t>
  </si>
  <si>
    <t>7. โครงการสนับสนุนการเฝ้าระวัง ป้องกันควบคุมโรคติดต่อและ
สร้างเสริมภูมิคุ้มกันโรคในกลุ่มวัยเด็ก</t>
  </si>
  <si>
    <t>8. โครงการเฝ้าระวัง ป้องกันควบคุมโรคและพัฒนาทักษะชีวิตในกลุ่มวัยเรียน</t>
  </si>
  <si>
    <t>9. โครงการพัฒนาขับเคลื่อนกฎหมายและเฝ้าระวัง ป้องกันควบคุมโรคและภัยสุขภาพในกลุ่มวัยรุ่น</t>
  </si>
  <si>
    <t>10. โครงการเฝ้าระวังป้องกันควบคุมโรคไม่ติดต่อเรื้อรังและปัจจัยเสี่ยงในกลุ่มวัยทำงาน</t>
  </si>
  <si>
    <t>11. โครงการเฝ้าระวังป้องกันควบคุมโรคติดต่อ โรคอุบัติใหม่และภัยสุขภาพ ที่เชื่อมโยงกับเขตเศรษฐกิจพิเศษ</t>
  </si>
  <si>
    <t>12. โครงการพัฒนาระบบสารสนเทศเพื่อรองรับการเฝ้าระวัง ป้องกันควบคุมโรคและภัยสุขภาพ</t>
  </si>
  <si>
    <t>13. การวิจัย และพัฒนาด้านการป้องกัน ควบคุมโรค และภัยสุขภาพ</t>
  </si>
  <si>
    <t>14. โครงการเฝ้าระวังป้องกันควบคุมโรคและภัยสุขภาพของประชาชนผู้สัมผัสขยะ</t>
  </si>
  <si>
    <t>15. โครงการเฝ้าระวัง ป้องกันควบคุมโรคและภัยสุขภาพจากมลพิษทางอากาศ</t>
  </si>
  <si>
    <t>16. ส่งเสริมให้เกิดระบบการป้องกันปราบปรามการทุจริตและประพฤติมิชอบในภาครัฐ</t>
  </si>
  <si>
    <t>17. รายการค่าใช้จ่ายบุคลากรภาครัฐพัฒนาด้านสาธารณสุข</t>
  </si>
  <si>
    <t>18.โครงการพัฒนาการดำเนินงานการเฝ้าระวังโรคและภัยสุขภาพจากการประกอบอาชีพและสิ่งแวดล้อมในพื้นที่ระเบียงเศรษฐกิจภาคตะวันออ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</si>
</sst>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87" formatCode="#,##0.00_ ;[Red]\-#,##0.00\ "/>
    <numFmt numFmtId="188" formatCode="_(* #,##0.00_);_(* \(#,##0.00\);_(* &quot;-&quot;??_);_(@_)"/>
    <numFmt numFmtId="189" formatCode="_(* #,##0_);_(* \(#,##0\);_(* &quot;-&quot;??_);_(@_)"/>
  </numFmts>
  <fonts count="2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2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20"/>
      <name val="TH SarabunPSK"/>
      <family val="2"/>
    </font>
    <font>
      <b/>
      <u/>
      <sz val="16"/>
      <name val="TH SarabunPSK"/>
      <family val="2"/>
    </font>
    <font>
      <sz val="16"/>
      <color rgb="FF00B050"/>
      <name val="TH SarabunPSK"/>
      <family val="2"/>
    </font>
    <font>
      <sz val="16"/>
      <color rgb="FFFF0000"/>
      <name val="TH SarabunPSK"/>
      <family val="2"/>
    </font>
    <font>
      <b/>
      <sz val="20"/>
      <color theme="1"/>
      <name val="TH SarabunPSK"/>
      <family val="2"/>
    </font>
    <font>
      <b/>
      <sz val="12"/>
      <color theme="1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2"/>
      <color theme="1"/>
      <name val="TH SarabunPSK"/>
      <family val="2"/>
    </font>
    <font>
      <b/>
      <sz val="14"/>
      <color theme="1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24"/>
      <name val="TH SarabunPSK"/>
      <family val="2"/>
    </font>
    <font>
      <sz val="24"/>
      <name val="TH SarabunPSK"/>
      <family val="2"/>
    </font>
    <font>
      <sz val="24"/>
      <color rgb="FF0000FF"/>
      <name val="TH SarabunPSK"/>
      <family val="2"/>
    </font>
    <font>
      <sz val="12"/>
      <color rgb="FF0000FF"/>
      <name val="TH SarabunPSK"/>
      <family val="2"/>
    </font>
    <font>
      <sz val="12"/>
      <color rgb="FFFF0000"/>
      <name val="TH SarabunPSK"/>
      <family val="2"/>
    </font>
    <font>
      <b/>
      <u/>
      <sz val="20"/>
      <name val="TH SarabunPSK"/>
      <family val="2"/>
    </font>
    <font>
      <b/>
      <u/>
      <sz val="12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88" fontId="2" fillId="0" borderId="0" applyFont="0" applyFill="0" applyBorder="0" applyAlignment="0" applyProtection="0"/>
    <xf numFmtId="0" fontId="2" fillId="0" borderId="0"/>
  </cellStyleXfs>
  <cellXfs count="259">
    <xf numFmtId="0" fontId="0" fillId="0" borderId="0" xfId="0"/>
    <xf numFmtId="0" fontId="3" fillId="0" borderId="0" xfId="2" applyFont="1"/>
    <xf numFmtId="40" fontId="3" fillId="0" borderId="0" xfId="2" applyNumberFormat="1" applyFont="1"/>
    <xf numFmtId="0" fontId="4" fillId="0" borderId="0" xfId="2" applyFont="1"/>
    <xf numFmtId="0" fontId="3" fillId="0" borderId="0" xfId="2" applyFont="1" applyAlignment="1">
      <alignment horizontal="center"/>
    </xf>
    <xf numFmtId="187" fontId="3" fillId="0" borderId="0" xfId="2" applyNumberFormat="1" applyFont="1" applyAlignment="1">
      <alignment horizontal="center"/>
    </xf>
    <xf numFmtId="0" fontId="6" fillId="0" borderId="0" xfId="2" applyFont="1"/>
    <xf numFmtId="187" fontId="6" fillId="0" borderId="0" xfId="2" applyNumberFormat="1" applyFont="1"/>
    <xf numFmtId="189" fontId="5" fillId="0" borderId="0" xfId="3" applyNumberFormat="1" applyFont="1"/>
    <xf numFmtId="189" fontId="4" fillId="0" borderId="0" xfId="2" applyNumberFormat="1" applyFont="1"/>
    <xf numFmtId="189" fontId="5" fillId="0" borderId="0" xfId="2" applyNumberFormat="1" applyFont="1"/>
    <xf numFmtId="40" fontId="5" fillId="0" borderId="0" xfId="2" applyNumberFormat="1" applyFont="1"/>
    <xf numFmtId="40" fontId="4" fillId="0" borderId="0" xfId="2" applyNumberFormat="1" applyFont="1"/>
    <xf numFmtId="43" fontId="6" fillId="0" borderId="0" xfId="2" applyNumberFormat="1" applyFont="1"/>
    <xf numFmtId="0" fontId="7" fillId="0" borderId="0" xfId="2" applyFont="1"/>
    <xf numFmtId="0" fontId="5" fillId="0" borderId="0" xfId="2" applyFont="1"/>
    <xf numFmtId="187" fontId="5" fillId="0" borderId="0" xfId="2" applyNumberFormat="1" applyFont="1"/>
    <xf numFmtId="0" fontId="4" fillId="0" borderId="0" xfId="2" applyFont="1" applyAlignment="1">
      <alignment horizontal="center"/>
    </xf>
    <xf numFmtId="0" fontId="4" fillId="0" borderId="1" xfId="2" applyFont="1" applyBorder="1" applyAlignment="1">
      <alignment horizontal="center"/>
    </xf>
    <xf numFmtId="187" fontId="4" fillId="0" borderId="1" xfId="2" applyNumberFormat="1" applyFont="1" applyBorder="1" applyAlignment="1">
      <alignment horizontal="center"/>
    </xf>
    <xf numFmtId="43" fontId="5" fillId="0" borderId="0" xfId="2" applyNumberFormat="1" applyFont="1"/>
    <xf numFmtId="0" fontId="5" fillId="0" borderId="1" xfId="4" applyFont="1" applyBorder="1"/>
    <xf numFmtId="187" fontId="5" fillId="0" borderId="1" xfId="0" applyNumberFormat="1" applyFont="1" applyFill="1" applyBorder="1" applyAlignment="1">
      <alignment horizontal="right" wrapText="1"/>
    </xf>
    <xf numFmtId="187" fontId="4" fillId="0" borderId="1" xfId="3" applyNumberFormat="1" applyFont="1" applyBorder="1" applyAlignment="1">
      <alignment horizontal="right"/>
    </xf>
    <xf numFmtId="40" fontId="5" fillId="0" borderId="2" xfId="2" applyNumberFormat="1" applyFont="1" applyBorder="1"/>
    <xf numFmtId="187" fontId="5" fillId="0" borderId="1" xfId="0" applyNumberFormat="1" applyFont="1" applyBorder="1"/>
    <xf numFmtId="40" fontId="4" fillId="0" borderId="3" xfId="2" applyNumberFormat="1" applyFont="1" applyBorder="1"/>
    <xf numFmtId="43" fontId="5" fillId="0" borderId="0" xfId="1" applyFont="1"/>
    <xf numFmtId="189" fontId="8" fillId="0" borderId="0" xfId="3" applyNumberFormat="1" applyFont="1"/>
    <xf numFmtId="0" fontId="8" fillId="0" borderId="0" xfId="2" applyFont="1"/>
    <xf numFmtId="189" fontId="8" fillId="0" borderId="0" xfId="2" applyNumberFormat="1" applyFont="1"/>
    <xf numFmtId="40" fontId="8" fillId="0" borderId="0" xfId="2" applyNumberFormat="1" applyFont="1"/>
    <xf numFmtId="0" fontId="4" fillId="0" borderId="4" xfId="2" applyFont="1" applyBorder="1" applyAlignment="1">
      <alignment horizontal="center"/>
    </xf>
    <xf numFmtId="187" fontId="4" fillId="0" borderId="4" xfId="3" applyNumberFormat="1" applyFont="1" applyBorder="1" applyAlignment="1">
      <alignment horizontal="right"/>
    </xf>
    <xf numFmtId="189" fontId="4" fillId="0" borderId="0" xfId="3" applyNumberFormat="1" applyFont="1"/>
    <xf numFmtId="0" fontId="9" fillId="0" borderId="0" xfId="2" applyFont="1"/>
    <xf numFmtId="188" fontId="9" fillId="0" borderId="0" xfId="3" applyFont="1"/>
    <xf numFmtId="187" fontId="9" fillId="0" borderId="0" xfId="3" applyNumberFormat="1" applyFont="1"/>
    <xf numFmtId="187" fontId="5" fillId="0" borderId="0" xfId="3" applyNumberFormat="1" applyFont="1"/>
    <xf numFmtId="43" fontId="5" fillId="0" borderId="0" xfId="1" applyFont="1" applyFill="1"/>
    <xf numFmtId="188" fontId="5" fillId="0" borderId="0" xfId="2" applyNumberFormat="1" applyFont="1"/>
    <xf numFmtId="188" fontId="5" fillId="0" borderId="0" xfId="3" applyFont="1"/>
    <xf numFmtId="43" fontId="10" fillId="0" borderId="0" xfId="1" applyFont="1"/>
    <xf numFmtId="0" fontId="10" fillId="0" borderId="0" xfId="1" applyNumberFormat="1" applyFont="1" applyAlignment="1">
      <alignment horizontal="center"/>
    </xf>
    <xf numFmtId="40" fontId="3" fillId="0" borderId="0" xfId="1" applyNumberFormat="1" applyFont="1"/>
    <xf numFmtId="43" fontId="10" fillId="0" borderId="0" xfId="1" applyFont="1" applyFill="1"/>
    <xf numFmtId="43" fontId="3" fillId="0" borderId="0" xfId="1" applyFont="1" applyFill="1"/>
    <xf numFmtId="43" fontId="11" fillId="0" borderId="0" xfId="1" applyFont="1" applyFill="1"/>
    <xf numFmtId="0" fontId="11" fillId="0" borderId="0" xfId="1" applyNumberFormat="1" applyFont="1" applyFill="1" applyAlignment="1">
      <alignment horizontal="center"/>
    </xf>
    <xf numFmtId="40" fontId="12" fillId="0" borderId="0" xfId="1" applyNumberFormat="1" applyFont="1" applyFill="1"/>
    <xf numFmtId="43" fontId="12" fillId="0" borderId="0" xfId="1" applyFont="1" applyFill="1"/>
    <xf numFmtId="43" fontId="11" fillId="0" borderId="0" xfId="1" applyFont="1" applyFill="1" applyAlignment="1">
      <alignment horizontal="center"/>
    </xf>
    <xf numFmtId="40" fontId="12" fillId="0" borderId="1" xfId="1" applyNumberFormat="1" applyFont="1" applyFill="1" applyBorder="1" applyAlignment="1">
      <alignment horizontal="center" vertical="top" wrapText="1"/>
    </xf>
    <xf numFmtId="43" fontId="11" fillId="0" borderId="1" xfId="1" applyFont="1" applyFill="1" applyBorder="1" applyAlignment="1">
      <alignment horizontal="center" vertical="top" wrapText="1"/>
    </xf>
    <xf numFmtId="43" fontId="12" fillId="0" borderId="1" xfId="1" applyFont="1" applyFill="1" applyBorder="1" applyAlignment="1">
      <alignment horizontal="center" vertical="top" wrapText="1"/>
    </xf>
    <xf numFmtId="43" fontId="11" fillId="2" borderId="1" xfId="1" applyFont="1" applyFill="1" applyBorder="1" applyAlignment="1">
      <alignment horizontal="left" vertical="center" shrinkToFit="1"/>
    </xf>
    <xf numFmtId="0" fontId="11" fillId="2" borderId="1" xfId="1" applyNumberFormat="1" applyFont="1" applyFill="1" applyBorder="1" applyAlignment="1">
      <alignment horizontal="center" vertical="center" shrinkToFit="1"/>
    </xf>
    <xf numFmtId="40" fontId="12" fillId="2" borderId="1" xfId="1" applyNumberFormat="1" applyFont="1" applyFill="1" applyBorder="1" applyAlignment="1">
      <alignment horizontal="right" vertical="top" shrinkToFit="1"/>
    </xf>
    <xf numFmtId="188" fontId="12" fillId="2" borderId="1" xfId="1" applyNumberFormat="1" applyFont="1" applyFill="1" applyBorder="1" applyAlignment="1">
      <alignment horizontal="right" vertical="top" shrinkToFit="1"/>
    </xf>
    <xf numFmtId="43" fontId="11" fillId="0" borderId="0" xfId="1" applyFont="1" applyFill="1" applyAlignment="1">
      <alignment shrinkToFit="1"/>
    </xf>
    <xf numFmtId="43" fontId="10" fillId="0" borderId="0" xfId="1" applyFont="1" applyFill="1" applyAlignment="1">
      <alignment shrinkToFit="1"/>
    </xf>
    <xf numFmtId="43" fontId="11" fillId="0" borderId="7" xfId="1" applyFont="1" applyFill="1" applyBorder="1" applyAlignment="1">
      <alignment vertical="center" wrapText="1" shrinkToFit="1"/>
    </xf>
    <xf numFmtId="0" fontId="11" fillId="0" borderId="7" xfId="1" applyNumberFormat="1" applyFont="1" applyFill="1" applyBorder="1" applyAlignment="1">
      <alignment horizontal="center" vertical="center" wrapText="1" shrinkToFit="1"/>
    </xf>
    <xf numFmtId="43" fontId="15" fillId="0" borderId="0" xfId="1" applyFont="1" applyAlignment="1">
      <alignment vertical="center" shrinkToFit="1"/>
    </xf>
    <xf numFmtId="43" fontId="10" fillId="0" borderId="0" xfId="1" applyFont="1" applyAlignment="1">
      <alignment vertical="center" shrinkToFit="1"/>
    </xf>
    <xf numFmtId="43" fontId="15" fillId="0" borderId="0" xfId="1" applyFont="1" applyFill="1" applyAlignment="1">
      <alignment vertical="center" shrinkToFit="1"/>
    </xf>
    <xf numFmtId="43" fontId="10" fillId="0" borderId="0" xfId="1" applyFont="1" applyFill="1" applyAlignment="1">
      <alignment vertical="center" shrinkToFit="1"/>
    </xf>
    <xf numFmtId="43" fontId="11" fillId="0" borderId="10" xfId="1" applyFont="1" applyFill="1" applyBorder="1" applyAlignment="1">
      <alignment vertical="center" wrapText="1" shrinkToFit="1"/>
    </xf>
    <xf numFmtId="0" fontId="11" fillId="0" borderId="10" xfId="1" applyNumberFormat="1" applyFont="1" applyFill="1" applyBorder="1" applyAlignment="1">
      <alignment horizontal="center" vertical="center" wrapText="1" shrinkToFit="1"/>
    </xf>
    <xf numFmtId="43" fontId="12" fillId="0" borderId="7" xfId="1" applyFont="1" applyFill="1" applyBorder="1" applyAlignment="1">
      <alignment vertical="center" wrapText="1" shrinkToFit="1"/>
    </xf>
    <xf numFmtId="0" fontId="12" fillId="0" borderId="7" xfId="1" applyNumberFormat="1" applyFont="1" applyFill="1" applyBorder="1" applyAlignment="1">
      <alignment horizontal="center" vertical="center" wrapText="1" shrinkToFit="1"/>
    </xf>
    <xf numFmtId="40" fontId="12" fillId="0" borderId="1" xfId="1" applyNumberFormat="1" applyFont="1" applyBorder="1" applyAlignment="1">
      <alignment horizontal="right" vertical="center" shrinkToFit="1"/>
    </xf>
    <xf numFmtId="188" fontId="12" fillId="0" borderId="8" xfId="1" applyNumberFormat="1" applyFont="1" applyBorder="1" applyAlignment="1">
      <alignment horizontal="right" vertical="center" shrinkToFit="1"/>
    </xf>
    <xf numFmtId="188" fontId="12" fillId="0" borderId="1" xfId="1" applyNumberFormat="1" applyFont="1" applyFill="1" applyBorder="1" applyAlignment="1">
      <alignment horizontal="right" vertical="center" shrinkToFit="1"/>
    </xf>
    <xf numFmtId="43" fontId="16" fillId="0" borderId="0" xfId="1" applyFont="1" applyAlignment="1">
      <alignment vertical="center" shrinkToFit="1"/>
    </xf>
    <xf numFmtId="43" fontId="3" fillId="0" borderId="0" xfId="1" applyFont="1" applyAlignment="1">
      <alignment vertical="center" shrinkToFit="1"/>
    </xf>
    <xf numFmtId="188" fontId="12" fillId="0" borderId="8" xfId="1" applyNumberFormat="1" applyFont="1" applyFill="1" applyBorder="1" applyAlignment="1">
      <alignment horizontal="right" vertical="center" shrinkToFit="1"/>
    </xf>
    <xf numFmtId="188" fontId="12" fillId="0" borderId="1" xfId="1" applyNumberFormat="1" applyFont="1" applyBorder="1" applyAlignment="1">
      <alignment horizontal="right" vertical="center" shrinkToFit="1"/>
    </xf>
    <xf numFmtId="43" fontId="16" fillId="0" borderId="0" xfId="1" applyFont="1" applyFill="1" applyAlignment="1">
      <alignment vertical="center" shrinkToFit="1"/>
    </xf>
    <xf numFmtId="43" fontId="3" fillId="0" borderId="0" xfId="1" applyFont="1" applyFill="1" applyAlignment="1">
      <alignment vertical="center" shrinkToFit="1"/>
    </xf>
    <xf numFmtId="40" fontId="12" fillId="0" borderId="1" xfId="1" applyNumberFormat="1" applyFont="1" applyFill="1" applyBorder="1" applyAlignment="1">
      <alignment horizontal="right" vertical="center" shrinkToFit="1"/>
    </xf>
    <xf numFmtId="43" fontId="11" fillId="2" borderId="1" xfId="1" applyFont="1" applyFill="1" applyBorder="1" applyAlignment="1">
      <alignment vertical="center" wrapText="1" shrinkToFit="1"/>
    </xf>
    <xf numFmtId="0" fontId="11" fillId="2" borderId="1" xfId="1" applyNumberFormat="1" applyFont="1" applyFill="1" applyBorder="1" applyAlignment="1">
      <alignment horizontal="center" vertical="center" wrapText="1" shrinkToFit="1"/>
    </xf>
    <xf numFmtId="40" fontId="12" fillId="2" borderId="1" xfId="1" applyNumberFormat="1" applyFont="1" applyFill="1" applyBorder="1" applyAlignment="1">
      <alignment horizontal="right" vertical="center" shrinkToFit="1"/>
    </xf>
    <xf numFmtId="188" fontId="12" fillId="2" borderId="1" xfId="1" applyNumberFormat="1" applyFont="1" applyFill="1" applyBorder="1" applyAlignment="1">
      <alignment horizontal="right" vertical="center" shrinkToFit="1"/>
    </xf>
    <xf numFmtId="43" fontId="11" fillId="0" borderId="7" xfId="1" applyFont="1" applyFill="1" applyBorder="1" applyAlignment="1">
      <alignment horizontal="left" vertical="center" wrapText="1" shrinkToFit="1"/>
    </xf>
    <xf numFmtId="0" fontId="11" fillId="0" borderId="11" xfId="1" applyNumberFormat="1" applyFont="1" applyFill="1" applyBorder="1" applyAlignment="1">
      <alignment horizontal="center" vertical="center" wrapText="1" shrinkToFit="1"/>
    </xf>
    <xf numFmtId="43" fontId="11" fillId="0" borderId="13" xfId="1" applyFont="1" applyFill="1" applyBorder="1" applyAlignment="1">
      <alignment vertical="center" wrapText="1" shrinkToFit="1"/>
    </xf>
    <xf numFmtId="0" fontId="11" fillId="0" borderId="3" xfId="1" applyNumberFormat="1" applyFont="1" applyFill="1" applyBorder="1" applyAlignment="1">
      <alignment horizontal="center" vertical="center" wrapText="1" shrinkToFit="1"/>
    </xf>
    <xf numFmtId="40" fontId="12" fillId="0" borderId="4" xfId="1" applyNumberFormat="1" applyFont="1" applyBorder="1" applyAlignment="1">
      <alignment horizontal="right" vertical="center" shrinkToFit="1"/>
    </xf>
    <xf numFmtId="43" fontId="11" fillId="0" borderId="0" xfId="1" applyFont="1" applyAlignment="1">
      <alignment vertical="center"/>
    </xf>
    <xf numFmtId="0" fontId="11" fillId="0" borderId="0" xfId="1" applyNumberFormat="1" applyFont="1" applyAlignment="1">
      <alignment horizontal="center" vertical="center"/>
    </xf>
    <xf numFmtId="40" fontId="12" fillId="0" borderId="0" xfId="1" applyNumberFormat="1" applyFont="1" applyAlignment="1">
      <alignment vertical="center"/>
    </xf>
    <xf numFmtId="43" fontId="12" fillId="0" borderId="0" xfId="1" applyFont="1" applyFill="1" applyAlignment="1">
      <alignment vertical="center"/>
    </xf>
    <xf numFmtId="43" fontId="10" fillId="0" borderId="0" xfId="1" applyFont="1" applyAlignment="1">
      <alignment vertical="center"/>
    </xf>
    <xf numFmtId="43" fontId="11" fillId="0" borderId="0" xfId="1" applyFont="1"/>
    <xf numFmtId="0" fontId="11" fillId="0" borderId="0" xfId="1" applyNumberFormat="1" applyFont="1" applyAlignment="1">
      <alignment horizontal="center"/>
    </xf>
    <xf numFmtId="40" fontId="12" fillId="0" borderId="0" xfId="1" applyNumberFormat="1" applyFont="1"/>
    <xf numFmtId="43" fontId="3" fillId="0" borderId="0" xfId="1" applyFont="1"/>
    <xf numFmtId="43" fontId="12" fillId="0" borderId="0" xfId="1" applyFont="1" applyFill="1" applyAlignment="1">
      <alignment horizontal="center"/>
    </xf>
    <xf numFmtId="43" fontId="12" fillId="0" borderId="1" xfId="1" applyFont="1" applyFill="1" applyBorder="1" applyAlignment="1">
      <alignment horizontal="center" vertical="center" wrapText="1"/>
    </xf>
    <xf numFmtId="43" fontId="12" fillId="0" borderId="0" xfId="1" applyFont="1" applyFill="1" applyAlignment="1">
      <alignment shrinkToFit="1"/>
    </xf>
    <xf numFmtId="43" fontId="17" fillId="0" borderId="9" xfId="1" applyFont="1" applyFill="1" applyBorder="1" applyAlignment="1">
      <alignment horizontal="right" wrapText="1"/>
    </xf>
    <xf numFmtId="188" fontId="12" fillId="0" borderId="5" xfId="1" applyNumberFormat="1" applyFont="1" applyBorder="1" applyAlignment="1">
      <alignment horizontal="right" vertical="center" shrinkToFit="1"/>
    </xf>
    <xf numFmtId="40" fontId="13" fillId="0" borderId="1" xfId="1" applyNumberFormat="1" applyFont="1" applyBorder="1" applyAlignment="1">
      <alignment horizontal="right" vertical="center" shrinkToFit="1"/>
    </xf>
    <xf numFmtId="43" fontId="16" fillId="3" borderId="0" xfId="1" applyFont="1" applyFill="1" applyAlignment="1">
      <alignment vertical="center" shrinkToFit="1"/>
    </xf>
    <xf numFmtId="40" fontId="12" fillId="0" borderId="5" xfId="1" applyNumberFormat="1" applyFont="1" applyBorder="1" applyAlignment="1">
      <alignment horizontal="right" vertical="center" shrinkToFit="1"/>
    </xf>
    <xf numFmtId="188" fontId="12" fillId="0" borderId="12" xfId="1" applyNumberFormat="1" applyFont="1" applyBorder="1" applyAlignment="1">
      <alignment horizontal="right" vertical="center" shrinkToFit="1"/>
    </xf>
    <xf numFmtId="188" fontId="16" fillId="0" borderId="0" xfId="1" applyNumberFormat="1" applyFont="1" applyAlignment="1">
      <alignment vertical="center" shrinkToFit="1"/>
    </xf>
    <xf numFmtId="43" fontId="12" fillId="0" borderId="0" xfId="1" applyFont="1" applyAlignment="1">
      <alignment vertical="center"/>
    </xf>
    <xf numFmtId="43" fontId="12" fillId="0" borderId="0" xfId="1" applyFont="1"/>
    <xf numFmtId="43" fontId="13" fillId="0" borderId="1" xfId="1" applyFont="1" applyFill="1" applyBorder="1" applyAlignment="1">
      <alignment horizontal="right" vertical="center" wrapText="1"/>
    </xf>
    <xf numFmtId="43" fontId="13" fillId="0" borderId="1" xfId="1" applyFont="1" applyBorder="1" applyAlignment="1">
      <alignment horizontal="right" vertical="center"/>
    </xf>
    <xf numFmtId="43" fontId="13" fillId="0" borderId="5" xfId="1" applyFont="1" applyFill="1" applyBorder="1" applyAlignment="1">
      <alignment horizontal="right" vertical="center" wrapText="1"/>
    </xf>
    <xf numFmtId="43" fontId="12" fillId="2" borderId="1" xfId="1" applyFont="1" applyFill="1" applyBorder="1" applyAlignment="1">
      <alignment horizontal="right" vertical="center" shrinkToFit="1"/>
    </xf>
    <xf numFmtId="43" fontId="13" fillId="0" borderId="1" xfId="1" applyFont="1" applyFill="1" applyBorder="1" applyAlignment="1">
      <alignment vertical="center"/>
    </xf>
    <xf numFmtId="43" fontId="3" fillId="0" borderId="0" xfId="1" applyFont="1" applyAlignment="1">
      <alignment horizontal="center"/>
    </xf>
    <xf numFmtId="43" fontId="10" fillId="0" borderId="0" xfId="1" applyFont="1" applyAlignment="1">
      <alignment horizontal="center"/>
    </xf>
    <xf numFmtId="43" fontId="3" fillId="0" borderId="0" xfId="1" applyFont="1" applyFill="1" applyAlignment="1">
      <alignment horizontal="center"/>
    </xf>
    <xf numFmtId="43" fontId="12" fillId="2" borderId="1" xfId="1" applyFont="1" applyFill="1" applyBorder="1" applyAlignment="1">
      <alignment horizontal="center" vertical="top" shrinkToFit="1"/>
    </xf>
    <xf numFmtId="43" fontId="11" fillId="2" borderId="1" xfId="1" applyFont="1" applyFill="1" applyBorder="1" applyAlignment="1">
      <alignment horizontal="center" vertical="top" shrinkToFit="1"/>
    </xf>
    <xf numFmtId="43" fontId="13" fillId="0" borderId="1" xfId="1" applyFont="1" applyFill="1" applyBorder="1" applyAlignment="1">
      <alignment horizontal="center" vertical="center" wrapText="1"/>
    </xf>
    <xf numFmtId="43" fontId="14" fillId="0" borderId="1" xfId="1" applyFont="1" applyFill="1" applyBorder="1" applyAlignment="1">
      <alignment horizontal="center" vertical="center" wrapText="1"/>
    </xf>
    <xf numFmtId="43" fontId="13" fillId="0" borderId="1" xfId="1" applyFont="1" applyBorder="1" applyAlignment="1">
      <alignment horizontal="center" vertical="center"/>
    </xf>
    <xf numFmtId="43" fontId="13" fillId="0" borderId="1" xfId="1" applyFont="1" applyFill="1" applyBorder="1" applyAlignment="1">
      <alignment horizontal="center" vertical="center"/>
    </xf>
    <xf numFmtId="43" fontId="13" fillId="0" borderId="0" xfId="1" applyFont="1" applyAlignment="1">
      <alignment horizontal="center" vertical="center" shrinkToFit="1"/>
    </xf>
    <xf numFmtId="43" fontId="13" fillId="0" borderId="1" xfId="1" applyFont="1" applyBorder="1" applyAlignment="1">
      <alignment horizontal="center" vertical="center" shrinkToFit="1"/>
    </xf>
    <xf numFmtId="43" fontId="14" fillId="0" borderId="0" xfId="1" applyFont="1" applyAlignment="1">
      <alignment horizontal="center" vertical="center" shrinkToFit="1"/>
    </xf>
    <xf numFmtId="43" fontId="13" fillId="0" borderId="5" xfId="1" applyFont="1" applyFill="1" applyBorder="1" applyAlignment="1">
      <alignment horizontal="center" vertical="center" wrapText="1"/>
    </xf>
    <xf numFmtId="43" fontId="13" fillId="0" borderId="5" xfId="1" applyFont="1" applyBorder="1" applyAlignment="1">
      <alignment horizontal="center" vertical="center"/>
    </xf>
    <xf numFmtId="43" fontId="12" fillId="2" borderId="1" xfId="1" applyFont="1" applyFill="1" applyBorder="1" applyAlignment="1">
      <alignment horizontal="center" vertical="center" shrinkToFit="1"/>
    </xf>
    <xf numFmtId="43" fontId="11" fillId="2" borderId="1" xfId="1" applyFont="1" applyFill="1" applyBorder="1" applyAlignment="1">
      <alignment horizontal="center" vertical="center" shrinkToFit="1"/>
    </xf>
    <xf numFmtId="43" fontId="14" fillId="0" borderId="5" xfId="1" applyFont="1" applyFill="1" applyBorder="1" applyAlignment="1">
      <alignment horizontal="center" vertical="center" wrapText="1"/>
    </xf>
    <xf numFmtId="43" fontId="13" fillId="0" borderId="4" xfId="1" applyFont="1" applyFill="1" applyBorder="1" applyAlignment="1">
      <alignment horizontal="center" vertical="center" wrapText="1"/>
    </xf>
    <xf numFmtId="43" fontId="12" fillId="0" borderId="16" xfId="1" applyFont="1" applyBorder="1" applyAlignment="1">
      <alignment horizontal="center" vertical="center" shrinkToFit="1"/>
    </xf>
    <xf numFmtId="43" fontId="11" fillId="0" borderId="4" xfId="1" applyFont="1" applyBorder="1" applyAlignment="1">
      <alignment horizontal="center" vertical="center" shrinkToFit="1"/>
    </xf>
    <xf numFmtId="43" fontId="12" fillId="0" borderId="4" xfId="1" applyFont="1" applyBorder="1" applyAlignment="1">
      <alignment horizontal="center" vertical="center" shrinkToFit="1"/>
    </xf>
    <xf numFmtId="43" fontId="12" fillId="0" borderId="0" xfId="1" applyFont="1" applyAlignment="1">
      <alignment horizontal="center" vertical="center"/>
    </xf>
    <xf numFmtId="43" fontId="11" fillId="0" borderId="0" xfId="1" applyFont="1" applyAlignment="1">
      <alignment horizontal="center" vertical="center"/>
    </xf>
    <xf numFmtId="43" fontId="12" fillId="0" borderId="0" xfId="1" applyFont="1" applyFill="1" applyAlignment="1">
      <alignment horizontal="center" vertical="center"/>
    </xf>
    <xf numFmtId="43" fontId="12" fillId="0" borderId="0" xfId="1" applyFont="1" applyAlignment="1">
      <alignment horizontal="center"/>
    </xf>
    <xf numFmtId="43" fontId="11" fillId="0" borderId="0" xfId="1" applyFont="1" applyAlignment="1">
      <alignment horizontal="center"/>
    </xf>
    <xf numFmtId="43" fontId="18" fillId="0" borderId="0" xfId="1" applyFont="1" applyFill="1"/>
    <xf numFmtId="43" fontId="19" fillId="0" borderId="0" xfId="1" applyFont="1" applyFill="1"/>
    <xf numFmtId="43" fontId="20" fillId="0" borderId="0" xfId="1" applyFont="1" applyFill="1"/>
    <xf numFmtId="43" fontId="19" fillId="0" borderId="0" xfId="1" applyFont="1"/>
    <xf numFmtId="0" fontId="13" fillId="0" borderId="0" xfId="0" applyFont="1" applyFill="1" applyBorder="1" applyAlignment="1">
      <alignment horizontal="left" vertical="center" wrapText="1"/>
    </xf>
    <xf numFmtId="43" fontId="12" fillId="0" borderId="0" xfId="1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 shrinkToFit="1"/>
    </xf>
    <xf numFmtId="43" fontId="12" fillId="0" borderId="1" xfId="1" applyFont="1" applyFill="1" applyBorder="1" applyAlignment="1">
      <alignment horizontal="center" vertical="center" shrinkToFit="1"/>
    </xf>
    <xf numFmtId="3" fontId="12" fillId="0" borderId="1" xfId="0" applyNumberFormat="1" applyFont="1" applyFill="1" applyBorder="1" applyAlignment="1">
      <alignment horizontal="center" vertical="center" shrinkToFit="1"/>
    </xf>
    <xf numFmtId="0" fontId="12" fillId="0" borderId="0" xfId="0" applyFont="1" applyFill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3" fillId="0" borderId="1" xfId="0" applyFont="1" applyFill="1" applyBorder="1" applyAlignment="1">
      <alignment horizontal="left" vertical="center" wrapText="1"/>
    </xf>
    <xf numFmtId="43" fontId="13" fillId="0" borderId="1" xfId="1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6" borderId="0" xfId="0" applyFont="1" applyFill="1" applyAlignment="1">
      <alignment horizontal="center" vertical="center"/>
    </xf>
    <xf numFmtId="43" fontId="13" fillId="0" borderId="8" xfId="1" applyFont="1" applyFill="1" applyBorder="1" applyAlignment="1">
      <alignment horizontal="center" vertical="center" wrapText="1"/>
    </xf>
    <xf numFmtId="40" fontId="13" fillId="0" borderId="8" xfId="0" applyNumberFormat="1" applyFont="1" applyFill="1" applyBorder="1" applyAlignment="1">
      <alignment horizontal="center" vertical="center" wrapText="1"/>
    </xf>
    <xf numFmtId="0" fontId="13" fillId="5" borderId="0" xfId="0" applyFont="1" applyFill="1" applyAlignment="1">
      <alignment horizontal="center" vertical="center" wrapText="1"/>
    </xf>
    <xf numFmtId="43" fontId="13" fillId="0" borderId="0" xfId="0" applyNumberFormat="1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6" borderId="0" xfId="0" applyFont="1" applyFill="1" applyAlignment="1">
      <alignment horizontal="center" vertical="center" wrapText="1"/>
    </xf>
    <xf numFmtId="40" fontId="13" fillId="0" borderId="1" xfId="0" applyNumberFormat="1" applyFont="1" applyFill="1" applyBorder="1" applyAlignment="1">
      <alignment horizontal="center" vertical="center" wrapText="1"/>
    </xf>
    <xf numFmtId="43" fontId="13" fillId="0" borderId="0" xfId="1" applyFont="1" applyFill="1" applyAlignment="1">
      <alignment horizontal="center" vertical="center" wrapText="1"/>
    </xf>
    <xf numFmtId="43" fontId="22" fillId="0" borderId="1" xfId="1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/>
    </xf>
    <xf numFmtId="0" fontId="3" fillId="0" borderId="1" xfId="1" applyNumberFormat="1" applyFont="1" applyFill="1" applyBorder="1" applyAlignment="1">
      <alignment horizontal="right" vertical="top"/>
    </xf>
    <xf numFmtId="43" fontId="13" fillId="0" borderId="1" xfId="1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43" fontId="12" fillId="0" borderId="4" xfId="1" applyFont="1" applyFill="1" applyBorder="1"/>
    <xf numFmtId="43" fontId="12" fillId="0" borderId="0" xfId="1" applyFont="1" applyFill="1" applyBorder="1"/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43" fontId="6" fillId="0" borderId="0" xfId="1" applyFont="1" applyFill="1"/>
    <xf numFmtId="0" fontId="23" fillId="0" borderId="0" xfId="0" applyFont="1" applyFill="1"/>
    <xf numFmtId="43" fontId="6" fillId="0" borderId="0" xfId="0" applyNumberFormat="1" applyFont="1" applyFill="1"/>
    <xf numFmtId="0" fontId="3" fillId="0" borderId="0" xfId="0" applyFont="1" applyFill="1" applyAlignment="1">
      <alignment horizontal="center"/>
    </xf>
    <xf numFmtId="43" fontId="3" fillId="0" borderId="2" xfId="1" applyFont="1" applyFill="1" applyBorder="1" applyAlignment="1">
      <alignment horizontal="center"/>
    </xf>
    <xf numFmtId="43" fontId="12" fillId="0" borderId="1" xfId="1" applyFont="1" applyFill="1" applyBorder="1" applyAlignment="1">
      <alignment horizontal="center" vertical="center" wrapText="1" shrinkToFit="1"/>
    </xf>
    <xf numFmtId="0" fontId="13" fillId="0" borderId="0" xfId="0" applyFont="1" applyFill="1"/>
    <xf numFmtId="43" fontId="13" fillId="0" borderId="1" xfId="1" applyFont="1" applyFill="1" applyBorder="1" applyAlignment="1">
      <alignment horizontal="center"/>
    </xf>
    <xf numFmtId="0" fontId="13" fillId="0" borderId="6" xfId="0" applyFont="1" applyFill="1" applyBorder="1" applyAlignment="1">
      <alignment horizontal="left" vertical="center" wrapText="1"/>
    </xf>
    <xf numFmtId="43" fontId="13" fillId="0" borderId="1" xfId="1" applyFont="1" applyFill="1" applyBorder="1" applyAlignment="1"/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/>
    <xf numFmtId="0" fontId="12" fillId="0" borderId="4" xfId="0" applyFont="1" applyFill="1" applyBorder="1" applyAlignment="1">
      <alignment horizontal="center" vertical="center" shrinkToFit="1"/>
    </xf>
    <xf numFmtId="43" fontId="12" fillId="0" borderId="17" xfId="1" applyFont="1" applyFill="1" applyBorder="1" applyAlignment="1">
      <alignment horizontal="center" vertical="center" shrinkToFit="1"/>
    </xf>
    <xf numFmtId="43" fontId="12" fillId="0" borderId="0" xfId="1" applyFont="1" applyFill="1" applyAlignment="1">
      <alignment horizontal="center" vertical="center" shrinkToFit="1"/>
    </xf>
    <xf numFmtId="0" fontId="24" fillId="0" borderId="0" xfId="0" applyFont="1" applyFill="1"/>
    <xf numFmtId="0" fontId="12" fillId="0" borderId="0" xfId="0" applyFont="1" applyFill="1"/>
    <xf numFmtId="0" fontId="17" fillId="0" borderId="0" xfId="0" applyFont="1" applyFill="1"/>
    <xf numFmtId="0" fontId="17" fillId="0" borderId="0" xfId="0" applyFont="1" applyFill="1" applyAlignment="1">
      <alignment horizontal="center"/>
    </xf>
    <xf numFmtId="43" fontId="17" fillId="0" borderId="0" xfId="1" applyFont="1" applyFill="1"/>
    <xf numFmtId="0" fontId="4" fillId="0" borderId="0" xfId="0" applyFont="1" applyFill="1"/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43" fontId="4" fillId="0" borderId="1" xfId="1" applyFont="1" applyFill="1" applyBorder="1" applyAlignment="1">
      <alignment horizontal="center" vertical="center" wrapText="1" shrinkToFit="1"/>
    </xf>
    <xf numFmtId="43" fontId="4" fillId="0" borderId="1" xfId="1" applyFont="1" applyFill="1" applyBorder="1" applyAlignment="1">
      <alignment horizontal="center" vertical="center" shrinkToFit="1"/>
    </xf>
    <xf numFmtId="3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left" vertical="center" wrapText="1"/>
    </xf>
    <xf numFmtId="43" fontId="5" fillId="0" borderId="1" xfId="1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left" vertical="top" wrapText="1"/>
    </xf>
    <xf numFmtId="43" fontId="5" fillId="0" borderId="1" xfId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center" vertical="center" wrapText="1" shrinkToFit="1"/>
    </xf>
    <xf numFmtId="3" fontId="5" fillId="0" borderId="1" xfId="0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vertical="top" wrapText="1"/>
    </xf>
    <xf numFmtId="43" fontId="5" fillId="0" borderId="1" xfId="1" applyFont="1" applyFill="1" applyBorder="1"/>
    <xf numFmtId="43" fontId="5" fillId="0" borderId="1" xfId="1" applyFont="1" applyFill="1" applyBorder="1" applyAlignment="1">
      <alignment vertical="top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43" fontId="4" fillId="0" borderId="1" xfId="1" applyFont="1" applyFill="1" applyBorder="1"/>
    <xf numFmtId="43" fontId="13" fillId="0" borderId="0" xfId="1" applyFont="1" applyFill="1" applyAlignment="1">
      <alignment vertical="top"/>
    </xf>
    <xf numFmtId="0" fontId="3" fillId="0" borderId="0" xfId="0" applyFont="1"/>
    <xf numFmtId="0" fontId="5" fillId="0" borderId="0" xfId="0" applyFont="1" applyBorder="1"/>
    <xf numFmtId="0" fontId="5" fillId="0" borderId="0" xfId="0" applyFont="1"/>
    <xf numFmtId="0" fontId="23" fillId="0" borderId="0" xfId="0" applyFont="1"/>
    <xf numFmtId="0" fontId="3" fillId="0" borderId="0" xfId="0" applyFont="1" applyAlignment="1">
      <alignment horizontal="center"/>
    </xf>
    <xf numFmtId="0" fontId="6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43" fontId="4" fillId="0" borderId="1" xfId="1" applyFont="1" applyBorder="1" applyAlignment="1">
      <alignment horizontal="center" vertical="center" wrapText="1" shrinkToFit="1"/>
    </xf>
    <xf numFmtId="43" fontId="4" fillId="0" borderId="1" xfId="1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7" fillId="0" borderId="0" xfId="0" applyFont="1"/>
    <xf numFmtId="0" fontId="5" fillId="0" borderId="1" xfId="0" applyFont="1" applyFill="1" applyBorder="1" applyAlignment="1">
      <alignment horizontal="center" vertical="center" shrinkToFit="1"/>
    </xf>
    <xf numFmtId="0" fontId="17" fillId="6" borderId="0" xfId="0" applyFont="1" applyFill="1"/>
    <xf numFmtId="43" fontId="5" fillId="0" borderId="5" xfId="1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shrinkToFit="1"/>
    </xf>
    <xf numFmtId="43" fontId="5" fillId="0" borderId="17" xfId="1" applyFont="1" applyFill="1" applyBorder="1" applyAlignment="1">
      <alignment horizontal="right" vertical="center" shrinkToFit="1"/>
    </xf>
    <xf numFmtId="0" fontId="17" fillId="0" borderId="0" xfId="0" applyFont="1" applyAlignment="1">
      <alignment horizontal="right" vertical="center" shrinkToFit="1"/>
    </xf>
    <xf numFmtId="43" fontId="17" fillId="0" borderId="0" xfId="1" applyFont="1"/>
    <xf numFmtId="0" fontId="3" fillId="0" borderId="0" xfId="2" applyFont="1" applyAlignment="1">
      <alignment horizontal="center"/>
    </xf>
    <xf numFmtId="43" fontId="11" fillId="0" borderId="1" xfId="1" applyFont="1" applyFill="1" applyBorder="1" applyAlignment="1">
      <alignment horizontal="center" vertical="center" wrapText="1"/>
    </xf>
    <xf numFmtId="0" fontId="11" fillId="0" borderId="5" xfId="1" applyNumberFormat="1" applyFont="1" applyFill="1" applyBorder="1" applyAlignment="1">
      <alignment horizontal="center" vertical="center" wrapText="1"/>
    </xf>
    <xf numFmtId="0" fontId="11" fillId="0" borderId="6" xfId="1" applyNumberFormat="1" applyFont="1" applyFill="1" applyBorder="1" applyAlignment="1">
      <alignment horizontal="center" vertical="center" wrapText="1"/>
    </xf>
    <xf numFmtId="40" fontId="11" fillId="0" borderId="1" xfId="1" applyNumberFormat="1" applyFont="1" applyFill="1" applyBorder="1" applyAlignment="1">
      <alignment horizontal="center"/>
    </xf>
    <xf numFmtId="43" fontId="12" fillId="0" borderId="1" xfId="1" applyFont="1" applyFill="1" applyBorder="1" applyAlignment="1">
      <alignment horizontal="center"/>
    </xf>
    <xf numFmtId="43" fontId="12" fillId="0" borderId="1" xfId="1" applyFont="1" applyFill="1" applyBorder="1" applyAlignment="1">
      <alignment horizontal="center" vertical="center" wrapText="1"/>
    </xf>
    <xf numFmtId="43" fontId="11" fillId="0" borderId="14" xfId="1" applyFont="1" applyBorder="1" applyAlignment="1">
      <alignment horizontal="center" vertical="center" wrapText="1" shrinkToFit="1"/>
    </xf>
    <xf numFmtId="43" fontId="11" fillId="0" borderId="15" xfId="1" applyFont="1" applyBorder="1" applyAlignment="1">
      <alignment horizontal="center" vertical="center" wrapText="1" shrinkToFit="1"/>
    </xf>
  </cellXfs>
  <cellStyles count="5">
    <cellStyle name="Comma_ต้นทุนผลผลิตประจำปีงบประมาณ 2552-2" xfId="3"/>
    <cellStyle name="Normal_เงินงบประมาณ" xfId="4"/>
    <cellStyle name="Normal_ต้นทุนผลผลิตประจำปีงบประมาณ 2552-2" xfId="2"/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opLeftCell="C1" workbookViewId="0">
      <selection activeCell="H7" sqref="H7"/>
    </sheetView>
  </sheetViews>
  <sheetFormatPr defaultColWidth="40.125" defaultRowHeight="21" x14ac:dyDescent="0.35"/>
  <cols>
    <col min="1" max="1" width="40" style="15" customWidth="1"/>
    <col min="2" max="3" width="19.875" style="15" customWidth="1"/>
    <col min="4" max="4" width="19.875" style="16" customWidth="1"/>
    <col min="5" max="5" width="20.75" style="15" customWidth="1"/>
    <col min="6" max="6" width="5.375" style="15" customWidth="1"/>
    <col min="7" max="7" width="4.75" style="15" customWidth="1"/>
    <col min="8" max="8" width="41" style="15" customWidth="1"/>
    <col min="9" max="9" width="18.75" style="11" customWidth="1"/>
    <col min="10" max="10" width="17.75" style="11" customWidth="1"/>
    <col min="11" max="256" width="40.125" style="15"/>
    <col min="257" max="257" width="40" style="15" customWidth="1"/>
    <col min="258" max="260" width="19.875" style="15" customWidth="1"/>
    <col min="261" max="261" width="20.75" style="15" customWidth="1"/>
    <col min="262" max="262" width="5.375" style="15" customWidth="1"/>
    <col min="263" max="263" width="4.75" style="15" customWidth="1"/>
    <col min="264" max="264" width="41" style="15" customWidth="1"/>
    <col min="265" max="265" width="16.25" style="15" customWidth="1"/>
    <col min="266" max="266" width="17.75" style="15" customWidth="1"/>
    <col min="267" max="512" width="40.125" style="15"/>
    <col min="513" max="513" width="40" style="15" customWidth="1"/>
    <col min="514" max="516" width="19.875" style="15" customWidth="1"/>
    <col min="517" max="517" width="20.75" style="15" customWidth="1"/>
    <col min="518" max="518" width="5.375" style="15" customWidth="1"/>
    <col min="519" max="519" width="4.75" style="15" customWidth="1"/>
    <col min="520" max="520" width="41" style="15" customWidth="1"/>
    <col min="521" max="521" width="16.25" style="15" customWidth="1"/>
    <col min="522" max="522" width="17.75" style="15" customWidth="1"/>
    <col min="523" max="768" width="40.125" style="15"/>
    <col min="769" max="769" width="40" style="15" customWidth="1"/>
    <col min="770" max="772" width="19.875" style="15" customWidth="1"/>
    <col min="773" max="773" width="20.75" style="15" customWidth="1"/>
    <col min="774" max="774" width="5.375" style="15" customWidth="1"/>
    <col min="775" max="775" width="4.75" style="15" customWidth="1"/>
    <col min="776" max="776" width="41" style="15" customWidth="1"/>
    <col min="777" max="777" width="16.25" style="15" customWidth="1"/>
    <col min="778" max="778" width="17.75" style="15" customWidth="1"/>
    <col min="779" max="1024" width="40.125" style="15"/>
    <col min="1025" max="1025" width="40" style="15" customWidth="1"/>
    <col min="1026" max="1028" width="19.875" style="15" customWidth="1"/>
    <col min="1029" max="1029" width="20.75" style="15" customWidth="1"/>
    <col min="1030" max="1030" width="5.375" style="15" customWidth="1"/>
    <col min="1031" max="1031" width="4.75" style="15" customWidth="1"/>
    <col min="1032" max="1032" width="41" style="15" customWidth="1"/>
    <col min="1033" max="1033" width="16.25" style="15" customWidth="1"/>
    <col min="1034" max="1034" width="17.75" style="15" customWidth="1"/>
    <col min="1035" max="1280" width="40.125" style="15"/>
    <col min="1281" max="1281" width="40" style="15" customWidth="1"/>
    <col min="1282" max="1284" width="19.875" style="15" customWidth="1"/>
    <col min="1285" max="1285" width="20.75" style="15" customWidth="1"/>
    <col min="1286" max="1286" width="5.375" style="15" customWidth="1"/>
    <col min="1287" max="1287" width="4.75" style="15" customWidth="1"/>
    <col min="1288" max="1288" width="41" style="15" customWidth="1"/>
    <col min="1289" max="1289" width="16.25" style="15" customWidth="1"/>
    <col min="1290" max="1290" width="17.75" style="15" customWidth="1"/>
    <col min="1291" max="1536" width="40.125" style="15"/>
    <col min="1537" max="1537" width="40" style="15" customWidth="1"/>
    <col min="1538" max="1540" width="19.875" style="15" customWidth="1"/>
    <col min="1541" max="1541" width="20.75" style="15" customWidth="1"/>
    <col min="1542" max="1542" width="5.375" style="15" customWidth="1"/>
    <col min="1543" max="1543" width="4.75" style="15" customWidth="1"/>
    <col min="1544" max="1544" width="41" style="15" customWidth="1"/>
    <col min="1545" max="1545" width="16.25" style="15" customWidth="1"/>
    <col min="1546" max="1546" width="17.75" style="15" customWidth="1"/>
    <col min="1547" max="1792" width="40.125" style="15"/>
    <col min="1793" max="1793" width="40" style="15" customWidth="1"/>
    <col min="1794" max="1796" width="19.875" style="15" customWidth="1"/>
    <col min="1797" max="1797" width="20.75" style="15" customWidth="1"/>
    <col min="1798" max="1798" width="5.375" style="15" customWidth="1"/>
    <col min="1799" max="1799" width="4.75" style="15" customWidth="1"/>
    <col min="1800" max="1800" width="41" style="15" customWidth="1"/>
    <col min="1801" max="1801" width="16.25" style="15" customWidth="1"/>
    <col min="1802" max="1802" width="17.75" style="15" customWidth="1"/>
    <col min="1803" max="2048" width="40.125" style="15"/>
    <col min="2049" max="2049" width="40" style="15" customWidth="1"/>
    <col min="2050" max="2052" width="19.875" style="15" customWidth="1"/>
    <col min="2053" max="2053" width="20.75" style="15" customWidth="1"/>
    <col min="2054" max="2054" width="5.375" style="15" customWidth="1"/>
    <col min="2055" max="2055" width="4.75" style="15" customWidth="1"/>
    <col min="2056" max="2056" width="41" style="15" customWidth="1"/>
    <col min="2057" max="2057" width="16.25" style="15" customWidth="1"/>
    <col min="2058" max="2058" width="17.75" style="15" customWidth="1"/>
    <col min="2059" max="2304" width="40.125" style="15"/>
    <col min="2305" max="2305" width="40" style="15" customWidth="1"/>
    <col min="2306" max="2308" width="19.875" style="15" customWidth="1"/>
    <col min="2309" max="2309" width="20.75" style="15" customWidth="1"/>
    <col min="2310" max="2310" width="5.375" style="15" customWidth="1"/>
    <col min="2311" max="2311" width="4.75" style="15" customWidth="1"/>
    <col min="2312" max="2312" width="41" style="15" customWidth="1"/>
    <col min="2313" max="2313" width="16.25" style="15" customWidth="1"/>
    <col min="2314" max="2314" width="17.75" style="15" customWidth="1"/>
    <col min="2315" max="2560" width="40.125" style="15"/>
    <col min="2561" max="2561" width="40" style="15" customWidth="1"/>
    <col min="2562" max="2564" width="19.875" style="15" customWidth="1"/>
    <col min="2565" max="2565" width="20.75" style="15" customWidth="1"/>
    <col min="2566" max="2566" width="5.375" style="15" customWidth="1"/>
    <col min="2567" max="2567" width="4.75" style="15" customWidth="1"/>
    <col min="2568" max="2568" width="41" style="15" customWidth="1"/>
    <col min="2569" max="2569" width="16.25" style="15" customWidth="1"/>
    <col min="2570" max="2570" width="17.75" style="15" customWidth="1"/>
    <col min="2571" max="2816" width="40.125" style="15"/>
    <col min="2817" max="2817" width="40" style="15" customWidth="1"/>
    <col min="2818" max="2820" width="19.875" style="15" customWidth="1"/>
    <col min="2821" max="2821" width="20.75" style="15" customWidth="1"/>
    <col min="2822" max="2822" width="5.375" style="15" customWidth="1"/>
    <col min="2823" max="2823" width="4.75" style="15" customWidth="1"/>
    <col min="2824" max="2824" width="41" style="15" customWidth="1"/>
    <col min="2825" max="2825" width="16.25" style="15" customWidth="1"/>
    <col min="2826" max="2826" width="17.75" style="15" customWidth="1"/>
    <col min="2827" max="3072" width="40.125" style="15"/>
    <col min="3073" max="3073" width="40" style="15" customWidth="1"/>
    <col min="3074" max="3076" width="19.875" style="15" customWidth="1"/>
    <col min="3077" max="3077" width="20.75" style="15" customWidth="1"/>
    <col min="3078" max="3078" width="5.375" style="15" customWidth="1"/>
    <col min="3079" max="3079" width="4.75" style="15" customWidth="1"/>
    <col min="3080" max="3080" width="41" style="15" customWidth="1"/>
    <col min="3081" max="3081" width="16.25" style="15" customWidth="1"/>
    <col min="3082" max="3082" width="17.75" style="15" customWidth="1"/>
    <col min="3083" max="3328" width="40.125" style="15"/>
    <col min="3329" max="3329" width="40" style="15" customWidth="1"/>
    <col min="3330" max="3332" width="19.875" style="15" customWidth="1"/>
    <col min="3333" max="3333" width="20.75" style="15" customWidth="1"/>
    <col min="3334" max="3334" width="5.375" style="15" customWidth="1"/>
    <col min="3335" max="3335" width="4.75" style="15" customWidth="1"/>
    <col min="3336" max="3336" width="41" style="15" customWidth="1"/>
    <col min="3337" max="3337" width="16.25" style="15" customWidth="1"/>
    <col min="3338" max="3338" width="17.75" style="15" customWidth="1"/>
    <col min="3339" max="3584" width="40.125" style="15"/>
    <col min="3585" max="3585" width="40" style="15" customWidth="1"/>
    <col min="3586" max="3588" width="19.875" style="15" customWidth="1"/>
    <col min="3589" max="3589" width="20.75" style="15" customWidth="1"/>
    <col min="3590" max="3590" width="5.375" style="15" customWidth="1"/>
    <col min="3591" max="3591" width="4.75" style="15" customWidth="1"/>
    <col min="3592" max="3592" width="41" style="15" customWidth="1"/>
    <col min="3593" max="3593" width="16.25" style="15" customWidth="1"/>
    <col min="3594" max="3594" width="17.75" style="15" customWidth="1"/>
    <col min="3595" max="3840" width="40.125" style="15"/>
    <col min="3841" max="3841" width="40" style="15" customWidth="1"/>
    <col min="3842" max="3844" width="19.875" style="15" customWidth="1"/>
    <col min="3845" max="3845" width="20.75" style="15" customWidth="1"/>
    <col min="3846" max="3846" width="5.375" style="15" customWidth="1"/>
    <col min="3847" max="3847" width="4.75" style="15" customWidth="1"/>
    <col min="3848" max="3848" width="41" style="15" customWidth="1"/>
    <col min="3849" max="3849" width="16.25" style="15" customWidth="1"/>
    <col min="3850" max="3850" width="17.75" style="15" customWidth="1"/>
    <col min="3851" max="4096" width="40.125" style="15"/>
    <col min="4097" max="4097" width="40" style="15" customWidth="1"/>
    <col min="4098" max="4100" width="19.875" style="15" customWidth="1"/>
    <col min="4101" max="4101" width="20.75" style="15" customWidth="1"/>
    <col min="4102" max="4102" width="5.375" style="15" customWidth="1"/>
    <col min="4103" max="4103" width="4.75" style="15" customWidth="1"/>
    <col min="4104" max="4104" width="41" style="15" customWidth="1"/>
    <col min="4105" max="4105" width="16.25" style="15" customWidth="1"/>
    <col min="4106" max="4106" width="17.75" style="15" customWidth="1"/>
    <col min="4107" max="4352" width="40.125" style="15"/>
    <col min="4353" max="4353" width="40" style="15" customWidth="1"/>
    <col min="4354" max="4356" width="19.875" style="15" customWidth="1"/>
    <col min="4357" max="4357" width="20.75" style="15" customWidth="1"/>
    <col min="4358" max="4358" width="5.375" style="15" customWidth="1"/>
    <col min="4359" max="4359" width="4.75" style="15" customWidth="1"/>
    <col min="4360" max="4360" width="41" style="15" customWidth="1"/>
    <col min="4361" max="4361" width="16.25" style="15" customWidth="1"/>
    <col min="4362" max="4362" width="17.75" style="15" customWidth="1"/>
    <col min="4363" max="4608" width="40.125" style="15"/>
    <col min="4609" max="4609" width="40" style="15" customWidth="1"/>
    <col min="4610" max="4612" width="19.875" style="15" customWidth="1"/>
    <col min="4613" max="4613" width="20.75" style="15" customWidth="1"/>
    <col min="4614" max="4614" width="5.375" style="15" customWidth="1"/>
    <col min="4615" max="4615" width="4.75" style="15" customWidth="1"/>
    <col min="4616" max="4616" width="41" style="15" customWidth="1"/>
    <col min="4617" max="4617" width="16.25" style="15" customWidth="1"/>
    <col min="4618" max="4618" width="17.75" style="15" customWidth="1"/>
    <col min="4619" max="4864" width="40.125" style="15"/>
    <col min="4865" max="4865" width="40" style="15" customWidth="1"/>
    <col min="4866" max="4868" width="19.875" style="15" customWidth="1"/>
    <col min="4869" max="4869" width="20.75" style="15" customWidth="1"/>
    <col min="4870" max="4870" width="5.375" style="15" customWidth="1"/>
    <col min="4871" max="4871" width="4.75" style="15" customWidth="1"/>
    <col min="4872" max="4872" width="41" style="15" customWidth="1"/>
    <col min="4873" max="4873" width="16.25" style="15" customWidth="1"/>
    <col min="4874" max="4874" width="17.75" style="15" customWidth="1"/>
    <col min="4875" max="5120" width="40.125" style="15"/>
    <col min="5121" max="5121" width="40" style="15" customWidth="1"/>
    <col min="5122" max="5124" width="19.875" style="15" customWidth="1"/>
    <col min="5125" max="5125" width="20.75" style="15" customWidth="1"/>
    <col min="5126" max="5126" width="5.375" style="15" customWidth="1"/>
    <col min="5127" max="5127" width="4.75" style="15" customWidth="1"/>
    <col min="5128" max="5128" width="41" style="15" customWidth="1"/>
    <col min="5129" max="5129" width="16.25" style="15" customWidth="1"/>
    <col min="5130" max="5130" width="17.75" style="15" customWidth="1"/>
    <col min="5131" max="5376" width="40.125" style="15"/>
    <col min="5377" max="5377" width="40" style="15" customWidth="1"/>
    <col min="5378" max="5380" width="19.875" style="15" customWidth="1"/>
    <col min="5381" max="5381" width="20.75" style="15" customWidth="1"/>
    <col min="5382" max="5382" width="5.375" style="15" customWidth="1"/>
    <col min="5383" max="5383" width="4.75" style="15" customWidth="1"/>
    <col min="5384" max="5384" width="41" style="15" customWidth="1"/>
    <col min="5385" max="5385" width="16.25" style="15" customWidth="1"/>
    <col min="5386" max="5386" width="17.75" style="15" customWidth="1"/>
    <col min="5387" max="5632" width="40.125" style="15"/>
    <col min="5633" max="5633" width="40" style="15" customWidth="1"/>
    <col min="5634" max="5636" width="19.875" style="15" customWidth="1"/>
    <col min="5637" max="5637" width="20.75" style="15" customWidth="1"/>
    <col min="5638" max="5638" width="5.375" style="15" customWidth="1"/>
    <col min="5639" max="5639" width="4.75" style="15" customWidth="1"/>
    <col min="5640" max="5640" width="41" style="15" customWidth="1"/>
    <col min="5641" max="5641" width="16.25" style="15" customWidth="1"/>
    <col min="5642" max="5642" width="17.75" style="15" customWidth="1"/>
    <col min="5643" max="5888" width="40.125" style="15"/>
    <col min="5889" max="5889" width="40" style="15" customWidth="1"/>
    <col min="5890" max="5892" width="19.875" style="15" customWidth="1"/>
    <col min="5893" max="5893" width="20.75" style="15" customWidth="1"/>
    <col min="5894" max="5894" width="5.375" style="15" customWidth="1"/>
    <col min="5895" max="5895" width="4.75" style="15" customWidth="1"/>
    <col min="5896" max="5896" width="41" style="15" customWidth="1"/>
    <col min="5897" max="5897" width="16.25" style="15" customWidth="1"/>
    <col min="5898" max="5898" width="17.75" style="15" customWidth="1"/>
    <col min="5899" max="6144" width="40.125" style="15"/>
    <col min="6145" max="6145" width="40" style="15" customWidth="1"/>
    <col min="6146" max="6148" width="19.875" style="15" customWidth="1"/>
    <col min="6149" max="6149" width="20.75" style="15" customWidth="1"/>
    <col min="6150" max="6150" width="5.375" style="15" customWidth="1"/>
    <col min="6151" max="6151" width="4.75" style="15" customWidth="1"/>
    <col min="6152" max="6152" width="41" style="15" customWidth="1"/>
    <col min="6153" max="6153" width="16.25" style="15" customWidth="1"/>
    <col min="6154" max="6154" width="17.75" style="15" customWidth="1"/>
    <col min="6155" max="6400" width="40.125" style="15"/>
    <col min="6401" max="6401" width="40" style="15" customWidth="1"/>
    <col min="6402" max="6404" width="19.875" style="15" customWidth="1"/>
    <col min="6405" max="6405" width="20.75" style="15" customWidth="1"/>
    <col min="6406" max="6406" width="5.375" style="15" customWidth="1"/>
    <col min="6407" max="6407" width="4.75" style="15" customWidth="1"/>
    <col min="6408" max="6408" width="41" style="15" customWidth="1"/>
    <col min="6409" max="6409" width="16.25" style="15" customWidth="1"/>
    <col min="6410" max="6410" width="17.75" style="15" customWidth="1"/>
    <col min="6411" max="6656" width="40.125" style="15"/>
    <col min="6657" max="6657" width="40" style="15" customWidth="1"/>
    <col min="6658" max="6660" width="19.875" style="15" customWidth="1"/>
    <col min="6661" max="6661" width="20.75" style="15" customWidth="1"/>
    <col min="6662" max="6662" width="5.375" style="15" customWidth="1"/>
    <col min="6663" max="6663" width="4.75" style="15" customWidth="1"/>
    <col min="6664" max="6664" width="41" style="15" customWidth="1"/>
    <col min="6665" max="6665" width="16.25" style="15" customWidth="1"/>
    <col min="6666" max="6666" width="17.75" style="15" customWidth="1"/>
    <col min="6667" max="6912" width="40.125" style="15"/>
    <col min="6913" max="6913" width="40" style="15" customWidth="1"/>
    <col min="6914" max="6916" width="19.875" style="15" customWidth="1"/>
    <col min="6917" max="6917" width="20.75" style="15" customWidth="1"/>
    <col min="6918" max="6918" width="5.375" style="15" customWidth="1"/>
    <col min="6919" max="6919" width="4.75" style="15" customWidth="1"/>
    <col min="6920" max="6920" width="41" style="15" customWidth="1"/>
    <col min="6921" max="6921" width="16.25" style="15" customWidth="1"/>
    <col min="6922" max="6922" width="17.75" style="15" customWidth="1"/>
    <col min="6923" max="7168" width="40.125" style="15"/>
    <col min="7169" max="7169" width="40" style="15" customWidth="1"/>
    <col min="7170" max="7172" width="19.875" style="15" customWidth="1"/>
    <col min="7173" max="7173" width="20.75" style="15" customWidth="1"/>
    <col min="7174" max="7174" width="5.375" style="15" customWidth="1"/>
    <col min="7175" max="7175" width="4.75" style="15" customWidth="1"/>
    <col min="7176" max="7176" width="41" style="15" customWidth="1"/>
    <col min="7177" max="7177" width="16.25" style="15" customWidth="1"/>
    <col min="7178" max="7178" width="17.75" style="15" customWidth="1"/>
    <col min="7179" max="7424" width="40.125" style="15"/>
    <col min="7425" max="7425" width="40" style="15" customWidth="1"/>
    <col min="7426" max="7428" width="19.875" style="15" customWidth="1"/>
    <col min="7429" max="7429" width="20.75" style="15" customWidth="1"/>
    <col min="7430" max="7430" width="5.375" style="15" customWidth="1"/>
    <col min="7431" max="7431" width="4.75" style="15" customWidth="1"/>
    <col min="7432" max="7432" width="41" style="15" customWidth="1"/>
    <col min="7433" max="7433" width="16.25" style="15" customWidth="1"/>
    <col min="7434" max="7434" width="17.75" style="15" customWidth="1"/>
    <col min="7435" max="7680" width="40.125" style="15"/>
    <col min="7681" max="7681" width="40" style="15" customWidth="1"/>
    <col min="7682" max="7684" width="19.875" style="15" customWidth="1"/>
    <col min="7685" max="7685" width="20.75" style="15" customWidth="1"/>
    <col min="7686" max="7686" width="5.375" style="15" customWidth="1"/>
    <col min="7687" max="7687" width="4.75" style="15" customWidth="1"/>
    <col min="7688" max="7688" width="41" style="15" customWidth="1"/>
    <col min="7689" max="7689" width="16.25" style="15" customWidth="1"/>
    <col min="7690" max="7690" width="17.75" style="15" customWidth="1"/>
    <col min="7691" max="7936" width="40.125" style="15"/>
    <col min="7937" max="7937" width="40" style="15" customWidth="1"/>
    <col min="7938" max="7940" width="19.875" style="15" customWidth="1"/>
    <col min="7941" max="7941" width="20.75" style="15" customWidth="1"/>
    <col min="7942" max="7942" width="5.375" style="15" customWidth="1"/>
    <col min="7943" max="7943" width="4.75" style="15" customWidth="1"/>
    <col min="7944" max="7944" width="41" style="15" customWidth="1"/>
    <col min="7945" max="7945" width="16.25" style="15" customWidth="1"/>
    <col min="7946" max="7946" width="17.75" style="15" customWidth="1"/>
    <col min="7947" max="8192" width="40.125" style="15"/>
    <col min="8193" max="8193" width="40" style="15" customWidth="1"/>
    <col min="8194" max="8196" width="19.875" style="15" customWidth="1"/>
    <col min="8197" max="8197" width="20.75" style="15" customWidth="1"/>
    <col min="8198" max="8198" width="5.375" style="15" customWidth="1"/>
    <col min="8199" max="8199" width="4.75" style="15" customWidth="1"/>
    <col min="8200" max="8200" width="41" style="15" customWidth="1"/>
    <col min="8201" max="8201" width="16.25" style="15" customWidth="1"/>
    <col min="8202" max="8202" width="17.75" style="15" customWidth="1"/>
    <col min="8203" max="8448" width="40.125" style="15"/>
    <col min="8449" max="8449" width="40" style="15" customWidth="1"/>
    <col min="8450" max="8452" width="19.875" style="15" customWidth="1"/>
    <col min="8453" max="8453" width="20.75" style="15" customWidth="1"/>
    <col min="8454" max="8454" width="5.375" style="15" customWidth="1"/>
    <col min="8455" max="8455" width="4.75" style="15" customWidth="1"/>
    <col min="8456" max="8456" width="41" style="15" customWidth="1"/>
    <col min="8457" max="8457" width="16.25" style="15" customWidth="1"/>
    <col min="8458" max="8458" width="17.75" style="15" customWidth="1"/>
    <col min="8459" max="8704" width="40.125" style="15"/>
    <col min="8705" max="8705" width="40" style="15" customWidth="1"/>
    <col min="8706" max="8708" width="19.875" style="15" customWidth="1"/>
    <col min="8709" max="8709" width="20.75" style="15" customWidth="1"/>
    <col min="8710" max="8710" width="5.375" style="15" customWidth="1"/>
    <col min="8711" max="8711" width="4.75" style="15" customWidth="1"/>
    <col min="8712" max="8712" width="41" style="15" customWidth="1"/>
    <col min="8713" max="8713" width="16.25" style="15" customWidth="1"/>
    <col min="8714" max="8714" width="17.75" style="15" customWidth="1"/>
    <col min="8715" max="8960" width="40.125" style="15"/>
    <col min="8961" max="8961" width="40" style="15" customWidth="1"/>
    <col min="8962" max="8964" width="19.875" style="15" customWidth="1"/>
    <col min="8965" max="8965" width="20.75" style="15" customWidth="1"/>
    <col min="8966" max="8966" width="5.375" style="15" customWidth="1"/>
    <col min="8967" max="8967" width="4.75" style="15" customWidth="1"/>
    <col min="8968" max="8968" width="41" style="15" customWidth="1"/>
    <col min="8969" max="8969" width="16.25" style="15" customWidth="1"/>
    <col min="8970" max="8970" width="17.75" style="15" customWidth="1"/>
    <col min="8971" max="9216" width="40.125" style="15"/>
    <col min="9217" max="9217" width="40" style="15" customWidth="1"/>
    <col min="9218" max="9220" width="19.875" style="15" customWidth="1"/>
    <col min="9221" max="9221" width="20.75" style="15" customWidth="1"/>
    <col min="9222" max="9222" width="5.375" style="15" customWidth="1"/>
    <col min="9223" max="9223" width="4.75" style="15" customWidth="1"/>
    <col min="9224" max="9224" width="41" style="15" customWidth="1"/>
    <col min="9225" max="9225" width="16.25" style="15" customWidth="1"/>
    <col min="9226" max="9226" width="17.75" style="15" customWidth="1"/>
    <col min="9227" max="9472" width="40.125" style="15"/>
    <col min="9473" max="9473" width="40" style="15" customWidth="1"/>
    <col min="9474" max="9476" width="19.875" style="15" customWidth="1"/>
    <col min="9477" max="9477" width="20.75" style="15" customWidth="1"/>
    <col min="9478" max="9478" width="5.375" style="15" customWidth="1"/>
    <col min="9479" max="9479" width="4.75" style="15" customWidth="1"/>
    <col min="9480" max="9480" width="41" style="15" customWidth="1"/>
    <col min="9481" max="9481" width="16.25" style="15" customWidth="1"/>
    <col min="9482" max="9482" width="17.75" style="15" customWidth="1"/>
    <col min="9483" max="9728" width="40.125" style="15"/>
    <col min="9729" max="9729" width="40" style="15" customWidth="1"/>
    <col min="9730" max="9732" width="19.875" style="15" customWidth="1"/>
    <col min="9733" max="9733" width="20.75" style="15" customWidth="1"/>
    <col min="9734" max="9734" width="5.375" style="15" customWidth="1"/>
    <col min="9735" max="9735" width="4.75" style="15" customWidth="1"/>
    <col min="9736" max="9736" width="41" style="15" customWidth="1"/>
    <col min="9737" max="9737" width="16.25" style="15" customWidth="1"/>
    <col min="9738" max="9738" width="17.75" style="15" customWidth="1"/>
    <col min="9739" max="9984" width="40.125" style="15"/>
    <col min="9985" max="9985" width="40" style="15" customWidth="1"/>
    <col min="9986" max="9988" width="19.875" style="15" customWidth="1"/>
    <col min="9989" max="9989" width="20.75" style="15" customWidth="1"/>
    <col min="9990" max="9990" width="5.375" style="15" customWidth="1"/>
    <col min="9991" max="9991" width="4.75" style="15" customWidth="1"/>
    <col min="9992" max="9992" width="41" style="15" customWidth="1"/>
    <col min="9993" max="9993" width="16.25" style="15" customWidth="1"/>
    <col min="9994" max="9994" width="17.75" style="15" customWidth="1"/>
    <col min="9995" max="10240" width="40.125" style="15"/>
    <col min="10241" max="10241" width="40" style="15" customWidth="1"/>
    <col min="10242" max="10244" width="19.875" style="15" customWidth="1"/>
    <col min="10245" max="10245" width="20.75" style="15" customWidth="1"/>
    <col min="10246" max="10246" width="5.375" style="15" customWidth="1"/>
    <col min="10247" max="10247" width="4.75" style="15" customWidth="1"/>
    <col min="10248" max="10248" width="41" style="15" customWidth="1"/>
    <col min="10249" max="10249" width="16.25" style="15" customWidth="1"/>
    <col min="10250" max="10250" width="17.75" style="15" customWidth="1"/>
    <col min="10251" max="10496" width="40.125" style="15"/>
    <col min="10497" max="10497" width="40" style="15" customWidth="1"/>
    <col min="10498" max="10500" width="19.875" style="15" customWidth="1"/>
    <col min="10501" max="10501" width="20.75" style="15" customWidth="1"/>
    <col min="10502" max="10502" width="5.375" style="15" customWidth="1"/>
    <col min="10503" max="10503" width="4.75" style="15" customWidth="1"/>
    <col min="10504" max="10504" width="41" style="15" customWidth="1"/>
    <col min="10505" max="10505" width="16.25" style="15" customWidth="1"/>
    <col min="10506" max="10506" width="17.75" style="15" customWidth="1"/>
    <col min="10507" max="10752" width="40.125" style="15"/>
    <col min="10753" max="10753" width="40" style="15" customWidth="1"/>
    <col min="10754" max="10756" width="19.875" style="15" customWidth="1"/>
    <col min="10757" max="10757" width="20.75" style="15" customWidth="1"/>
    <col min="10758" max="10758" width="5.375" style="15" customWidth="1"/>
    <col min="10759" max="10759" width="4.75" style="15" customWidth="1"/>
    <col min="10760" max="10760" width="41" style="15" customWidth="1"/>
    <col min="10761" max="10761" width="16.25" style="15" customWidth="1"/>
    <col min="10762" max="10762" width="17.75" style="15" customWidth="1"/>
    <col min="10763" max="11008" width="40.125" style="15"/>
    <col min="11009" max="11009" width="40" style="15" customWidth="1"/>
    <col min="11010" max="11012" width="19.875" style="15" customWidth="1"/>
    <col min="11013" max="11013" width="20.75" style="15" customWidth="1"/>
    <col min="11014" max="11014" width="5.375" style="15" customWidth="1"/>
    <col min="11015" max="11015" width="4.75" style="15" customWidth="1"/>
    <col min="11016" max="11016" width="41" style="15" customWidth="1"/>
    <col min="11017" max="11017" width="16.25" style="15" customWidth="1"/>
    <col min="11018" max="11018" width="17.75" style="15" customWidth="1"/>
    <col min="11019" max="11264" width="40.125" style="15"/>
    <col min="11265" max="11265" width="40" style="15" customWidth="1"/>
    <col min="11266" max="11268" width="19.875" style="15" customWidth="1"/>
    <col min="11269" max="11269" width="20.75" style="15" customWidth="1"/>
    <col min="11270" max="11270" width="5.375" style="15" customWidth="1"/>
    <col min="11271" max="11271" width="4.75" style="15" customWidth="1"/>
    <col min="11272" max="11272" width="41" style="15" customWidth="1"/>
    <col min="11273" max="11273" width="16.25" style="15" customWidth="1"/>
    <col min="11274" max="11274" width="17.75" style="15" customWidth="1"/>
    <col min="11275" max="11520" width="40.125" style="15"/>
    <col min="11521" max="11521" width="40" style="15" customWidth="1"/>
    <col min="11522" max="11524" width="19.875" style="15" customWidth="1"/>
    <col min="11525" max="11525" width="20.75" style="15" customWidth="1"/>
    <col min="11526" max="11526" width="5.375" style="15" customWidth="1"/>
    <col min="11527" max="11527" width="4.75" style="15" customWidth="1"/>
    <col min="11528" max="11528" width="41" style="15" customWidth="1"/>
    <col min="11529" max="11529" width="16.25" style="15" customWidth="1"/>
    <col min="11530" max="11530" width="17.75" style="15" customWidth="1"/>
    <col min="11531" max="11776" width="40.125" style="15"/>
    <col min="11777" max="11777" width="40" style="15" customWidth="1"/>
    <col min="11778" max="11780" width="19.875" style="15" customWidth="1"/>
    <col min="11781" max="11781" width="20.75" style="15" customWidth="1"/>
    <col min="11782" max="11782" width="5.375" style="15" customWidth="1"/>
    <col min="11783" max="11783" width="4.75" style="15" customWidth="1"/>
    <col min="11784" max="11784" width="41" style="15" customWidth="1"/>
    <col min="11785" max="11785" width="16.25" style="15" customWidth="1"/>
    <col min="11786" max="11786" width="17.75" style="15" customWidth="1"/>
    <col min="11787" max="12032" width="40.125" style="15"/>
    <col min="12033" max="12033" width="40" style="15" customWidth="1"/>
    <col min="12034" max="12036" width="19.875" style="15" customWidth="1"/>
    <col min="12037" max="12037" width="20.75" style="15" customWidth="1"/>
    <col min="12038" max="12038" width="5.375" style="15" customWidth="1"/>
    <col min="12039" max="12039" width="4.75" style="15" customWidth="1"/>
    <col min="12040" max="12040" width="41" style="15" customWidth="1"/>
    <col min="12041" max="12041" width="16.25" style="15" customWidth="1"/>
    <col min="12042" max="12042" width="17.75" style="15" customWidth="1"/>
    <col min="12043" max="12288" width="40.125" style="15"/>
    <col min="12289" max="12289" width="40" style="15" customWidth="1"/>
    <col min="12290" max="12292" width="19.875" style="15" customWidth="1"/>
    <col min="12293" max="12293" width="20.75" style="15" customWidth="1"/>
    <col min="12294" max="12294" width="5.375" style="15" customWidth="1"/>
    <col min="12295" max="12295" width="4.75" style="15" customWidth="1"/>
    <col min="12296" max="12296" width="41" style="15" customWidth="1"/>
    <col min="12297" max="12297" width="16.25" style="15" customWidth="1"/>
    <col min="12298" max="12298" width="17.75" style="15" customWidth="1"/>
    <col min="12299" max="12544" width="40.125" style="15"/>
    <col min="12545" max="12545" width="40" style="15" customWidth="1"/>
    <col min="12546" max="12548" width="19.875" style="15" customWidth="1"/>
    <col min="12549" max="12549" width="20.75" style="15" customWidth="1"/>
    <col min="12550" max="12550" width="5.375" style="15" customWidth="1"/>
    <col min="12551" max="12551" width="4.75" style="15" customWidth="1"/>
    <col min="12552" max="12552" width="41" style="15" customWidth="1"/>
    <col min="12553" max="12553" width="16.25" style="15" customWidth="1"/>
    <col min="12554" max="12554" width="17.75" style="15" customWidth="1"/>
    <col min="12555" max="12800" width="40.125" style="15"/>
    <col min="12801" max="12801" width="40" style="15" customWidth="1"/>
    <col min="12802" max="12804" width="19.875" style="15" customWidth="1"/>
    <col min="12805" max="12805" width="20.75" style="15" customWidth="1"/>
    <col min="12806" max="12806" width="5.375" style="15" customWidth="1"/>
    <col min="12807" max="12807" width="4.75" style="15" customWidth="1"/>
    <col min="12808" max="12808" width="41" style="15" customWidth="1"/>
    <col min="12809" max="12809" width="16.25" style="15" customWidth="1"/>
    <col min="12810" max="12810" width="17.75" style="15" customWidth="1"/>
    <col min="12811" max="13056" width="40.125" style="15"/>
    <col min="13057" max="13057" width="40" style="15" customWidth="1"/>
    <col min="13058" max="13060" width="19.875" style="15" customWidth="1"/>
    <col min="13061" max="13061" width="20.75" style="15" customWidth="1"/>
    <col min="13062" max="13062" width="5.375" style="15" customWidth="1"/>
    <col min="13063" max="13063" width="4.75" style="15" customWidth="1"/>
    <col min="13064" max="13064" width="41" style="15" customWidth="1"/>
    <col min="13065" max="13065" width="16.25" style="15" customWidth="1"/>
    <col min="13066" max="13066" width="17.75" style="15" customWidth="1"/>
    <col min="13067" max="13312" width="40.125" style="15"/>
    <col min="13313" max="13313" width="40" style="15" customWidth="1"/>
    <col min="13314" max="13316" width="19.875" style="15" customWidth="1"/>
    <col min="13317" max="13317" width="20.75" style="15" customWidth="1"/>
    <col min="13318" max="13318" width="5.375" style="15" customWidth="1"/>
    <col min="13319" max="13319" width="4.75" style="15" customWidth="1"/>
    <col min="13320" max="13320" width="41" style="15" customWidth="1"/>
    <col min="13321" max="13321" width="16.25" style="15" customWidth="1"/>
    <col min="13322" max="13322" width="17.75" style="15" customWidth="1"/>
    <col min="13323" max="13568" width="40.125" style="15"/>
    <col min="13569" max="13569" width="40" style="15" customWidth="1"/>
    <col min="13570" max="13572" width="19.875" style="15" customWidth="1"/>
    <col min="13573" max="13573" width="20.75" style="15" customWidth="1"/>
    <col min="13574" max="13574" width="5.375" style="15" customWidth="1"/>
    <col min="13575" max="13575" width="4.75" style="15" customWidth="1"/>
    <col min="13576" max="13576" width="41" style="15" customWidth="1"/>
    <col min="13577" max="13577" width="16.25" style="15" customWidth="1"/>
    <col min="13578" max="13578" width="17.75" style="15" customWidth="1"/>
    <col min="13579" max="13824" width="40.125" style="15"/>
    <col min="13825" max="13825" width="40" style="15" customWidth="1"/>
    <col min="13826" max="13828" width="19.875" style="15" customWidth="1"/>
    <col min="13829" max="13829" width="20.75" style="15" customWidth="1"/>
    <col min="13830" max="13830" width="5.375" style="15" customWidth="1"/>
    <col min="13831" max="13831" width="4.75" style="15" customWidth="1"/>
    <col min="13832" max="13832" width="41" style="15" customWidth="1"/>
    <col min="13833" max="13833" width="16.25" style="15" customWidth="1"/>
    <col min="13834" max="13834" width="17.75" style="15" customWidth="1"/>
    <col min="13835" max="14080" width="40.125" style="15"/>
    <col min="14081" max="14081" width="40" style="15" customWidth="1"/>
    <col min="14082" max="14084" width="19.875" style="15" customWidth="1"/>
    <col min="14085" max="14085" width="20.75" style="15" customWidth="1"/>
    <col min="14086" max="14086" width="5.375" style="15" customWidth="1"/>
    <col min="14087" max="14087" width="4.75" style="15" customWidth="1"/>
    <col min="14088" max="14088" width="41" style="15" customWidth="1"/>
    <col min="14089" max="14089" width="16.25" style="15" customWidth="1"/>
    <col min="14090" max="14090" width="17.75" style="15" customWidth="1"/>
    <col min="14091" max="14336" width="40.125" style="15"/>
    <col min="14337" max="14337" width="40" style="15" customWidth="1"/>
    <col min="14338" max="14340" width="19.875" style="15" customWidth="1"/>
    <col min="14341" max="14341" width="20.75" style="15" customWidth="1"/>
    <col min="14342" max="14342" width="5.375" style="15" customWidth="1"/>
    <col min="14343" max="14343" width="4.75" style="15" customWidth="1"/>
    <col min="14344" max="14344" width="41" style="15" customWidth="1"/>
    <col min="14345" max="14345" width="16.25" style="15" customWidth="1"/>
    <col min="14346" max="14346" width="17.75" style="15" customWidth="1"/>
    <col min="14347" max="14592" width="40.125" style="15"/>
    <col min="14593" max="14593" width="40" style="15" customWidth="1"/>
    <col min="14594" max="14596" width="19.875" style="15" customWidth="1"/>
    <col min="14597" max="14597" width="20.75" style="15" customWidth="1"/>
    <col min="14598" max="14598" width="5.375" style="15" customWidth="1"/>
    <col min="14599" max="14599" width="4.75" style="15" customWidth="1"/>
    <col min="14600" max="14600" width="41" style="15" customWidth="1"/>
    <col min="14601" max="14601" width="16.25" style="15" customWidth="1"/>
    <col min="14602" max="14602" width="17.75" style="15" customWidth="1"/>
    <col min="14603" max="14848" width="40.125" style="15"/>
    <col min="14849" max="14849" width="40" style="15" customWidth="1"/>
    <col min="14850" max="14852" width="19.875" style="15" customWidth="1"/>
    <col min="14853" max="14853" width="20.75" style="15" customWidth="1"/>
    <col min="14854" max="14854" width="5.375" style="15" customWidth="1"/>
    <col min="14855" max="14855" width="4.75" style="15" customWidth="1"/>
    <col min="14856" max="14856" width="41" style="15" customWidth="1"/>
    <col min="14857" max="14857" width="16.25" style="15" customWidth="1"/>
    <col min="14858" max="14858" width="17.75" style="15" customWidth="1"/>
    <col min="14859" max="15104" width="40.125" style="15"/>
    <col min="15105" max="15105" width="40" style="15" customWidth="1"/>
    <col min="15106" max="15108" width="19.875" style="15" customWidth="1"/>
    <col min="15109" max="15109" width="20.75" style="15" customWidth="1"/>
    <col min="15110" max="15110" width="5.375" style="15" customWidth="1"/>
    <col min="15111" max="15111" width="4.75" style="15" customWidth="1"/>
    <col min="15112" max="15112" width="41" style="15" customWidth="1"/>
    <col min="15113" max="15113" width="16.25" style="15" customWidth="1"/>
    <col min="15114" max="15114" width="17.75" style="15" customWidth="1"/>
    <col min="15115" max="15360" width="40.125" style="15"/>
    <col min="15361" max="15361" width="40" style="15" customWidth="1"/>
    <col min="15362" max="15364" width="19.875" style="15" customWidth="1"/>
    <col min="15365" max="15365" width="20.75" style="15" customWidth="1"/>
    <col min="15366" max="15366" width="5.375" style="15" customWidth="1"/>
    <col min="15367" max="15367" width="4.75" style="15" customWidth="1"/>
    <col min="15368" max="15368" width="41" style="15" customWidth="1"/>
    <col min="15369" max="15369" width="16.25" style="15" customWidth="1"/>
    <col min="15370" max="15370" width="17.75" style="15" customWidth="1"/>
    <col min="15371" max="15616" width="40.125" style="15"/>
    <col min="15617" max="15617" width="40" style="15" customWidth="1"/>
    <col min="15618" max="15620" width="19.875" style="15" customWidth="1"/>
    <col min="15621" max="15621" width="20.75" style="15" customWidth="1"/>
    <col min="15622" max="15622" width="5.375" style="15" customWidth="1"/>
    <col min="15623" max="15623" width="4.75" style="15" customWidth="1"/>
    <col min="15624" max="15624" width="41" style="15" customWidth="1"/>
    <col min="15625" max="15625" width="16.25" style="15" customWidth="1"/>
    <col min="15626" max="15626" width="17.75" style="15" customWidth="1"/>
    <col min="15627" max="15872" width="40.125" style="15"/>
    <col min="15873" max="15873" width="40" style="15" customWidth="1"/>
    <col min="15874" max="15876" width="19.875" style="15" customWidth="1"/>
    <col min="15877" max="15877" width="20.75" style="15" customWidth="1"/>
    <col min="15878" max="15878" width="5.375" style="15" customWidth="1"/>
    <col min="15879" max="15879" width="4.75" style="15" customWidth="1"/>
    <col min="15880" max="15880" width="41" style="15" customWidth="1"/>
    <col min="15881" max="15881" width="16.25" style="15" customWidth="1"/>
    <col min="15882" max="15882" width="17.75" style="15" customWidth="1"/>
    <col min="15883" max="16128" width="40.125" style="15"/>
    <col min="16129" max="16129" width="40" style="15" customWidth="1"/>
    <col min="16130" max="16132" width="19.875" style="15" customWidth="1"/>
    <col min="16133" max="16133" width="20.75" style="15" customWidth="1"/>
    <col min="16134" max="16134" width="5.375" style="15" customWidth="1"/>
    <col min="16135" max="16135" width="4.75" style="15" customWidth="1"/>
    <col min="16136" max="16136" width="41" style="15" customWidth="1"/>
    <col min="16137" max="16137" width="16.25" style="15" customWidth="1"/>
    <col min="16138" max="16138" width="17.75" style="15" customWidth="1"/>
    <col min="16139" max="16384" width="40.125" style="15"/>
  </cols>
  <sheetData>
    <row r="1" spans="1:11" s="1" customFormat="1" ht="26.25" x14ac:dyDescent="0.4">
      <c r="A1" s="250" t="s">
        <v>0</v>
      </c>
      <c r="B1" s="250"/>
      <c r="C1" s="250"/>
      <c r="D1" s="250"/>
      <c r="E1" s="250"/>
      <c r="F1" s="1" t="s">
        <v>1</v>
      </c>
      <c r="I1" s="2"/>
      <c r="J1" s="2"/>
    </row>
    <row r="2" spans="1:11" s="1" customFormat="1" ht="26.25" x14ac:dyDescent="0.4">
      <c r="A2" s="250" t="s">
        <v>2</v>
      </c>
      <c r="B2" s="250"/>
      <c r="C2" s="250"/>
      <c r="D2" s="250"/>
      <c r="E2" s="250"/>
      <c r="I2" s="2"/>
      <c r="J2" s="2"/>
    </row>
    <row r="3" spans="1:11" s="1" customFormat="1" ht="26.25" x14ac:dyDescent="0.4">
      <c r="A3" s="250" t="s">
        <v>3</v>
      </c>
      <c r="B3" s="250"/>
      <c r="C3" s="250"/>
      <c r="D3" s="250"/>
      <c r="E3" s="250"/>
      <c r="F3" s="3" t="s">
        <v>4</v>
      </c>
      <c r="I3" s="2"/>
      <c r="J3" s="2"/>
    </row>
    <row r="4" spans="1:11" s="1" customFormat="1" ht="26.25" x14ac:dyDescent="0.4">
      <c r="A4" s="4"/>
      <c r="B4" s="4"/>
      <c r="C4" s="4"/>
      <c r="D4" s="5"/>
      <c r="E4" s="4"/>
      <c r="I4" s="2"/>
      <c r="J4" s="2"/>
    </row>
    <row r="5" spans="1:11" s="6" customFormat="1" ht="26.25" x14ac:dyDescent="0.4">
      <c r="A5" s="1" t="s">
        <v>5</v>
      </c>
      <c r="D5" s="7"/>
      <c r="E5" s="1"/>
      <c r="F5" s="8"/>
      <c r="G5" s="9" t="s">
        <v>6</v>
      </c>
      <c r="H5" s="10"/>
      <c r="I5" s="11"/>
      <c r="J5" s="12">
        <v>7776053347.1100235</v>
      </c>
      <c r="K5" s="13"/>
    </row>
    <row r="6" spans="1:11" ht="27.75" customHeight="1" x14ac:dyDescent="0.35">
      <c r="A6" s="14"/>
      <c r="E6" s="17" t="s">
        <v>7</v>
      </c>
      <c r="F6" s="8"/>
      <c r="G6" s="9" t="s">
        <v>8</v>
      </c>
      <c r="H6" s="10" t="s">
        <v>9</v>
      </c>
      <c r="I6" s="12">
        <v>1041261928.52</v>
      </c>
      <c r="K6" s="16"/>
    </row>
    <row r="7" spans="1:11" ht="24.95" customHeight="1" x14ac:dyDescent="0.35">
      <c r="A7" s="18" t="s">
        <v>10</v>
      </c>
      <c r="B7" s="18" t="s">
        <v>11</v>
      </c>
      <c r="C7" s="18" t="s">
        <v>12</v>
      </c>
      <c r="D7" s="19" t="s">
        <v>13</v>
      </c>
      <c r="E7" s="18" t="s">
        <v>14</v>
      </c>
      <c r="F7" s="8"/>
      <c r="G7" s="10"/>
      <c r="H7" s="10" t="s">
        <v>15</v>
      </c>
      <c r="I7" s="11">
        <v>1390958668.410001</v>
      </c>
      <c r="K7" s="20"/>
    </row>
    <row r="8" spans="1:11" ht="24.95" customHeight="1" x14ac:dyDescent="0.35">
      <c r="A8" s="21" t="s">
        <v>16</v>
      </c>
      <c r="B8" s="22">
        <v>1976159650.1400001</v>
      </c>
      <c r="C8" s="22">
        <v>228353604.53999999</v>
      </c>
      <c r="D8" s="22">
        <v>220488391.94999993</v>
      </c>
      <c r="E8" s="23">
        <f>SUM(B8:D8)</f>
        <v>2425001646.6300001</v>
      </c>
      <c r="F8" s="8"/>
      <c r="G8" s="10"/>
      <c r="H8" s="10" t="s">
        <v>17</v>
      </c>
      <c r="I8" s="24">
        <v>27839500</v>
      </c>
      <c r="J8" s="24">
        <f>SUM(I6:I8)</f>
        <v>2460060096.9300013</v>
      </c>
    </row>
    <row r="9" spans="1:11" ht="24.95" customHeight="1" thickBot="1" x14ac:dyDescent="0.4">
      <c r="A9" s="21" t="s">
        <v>18</v>
      </c>
      <c r="B9" s="22">
        <v>254361049.80000001</v>
      </c>
      <c r="C9" s="22">
        <v>48863682.340000011</v>
      </c>
      <c r="D9" s="25">
        <v>0</v>
      </c>
      <c r="E9" s="23">
        <f t="shared" ref="E9:E15" si="0">SUM(B9:D9)</f>
        <v>303224732.14000005</v>
      </c>
      <c r="F9" s="8"/>
      <c r="G9" s="9" t="s">
        <v>19</v>
      </c>
      <c r="H9" s="10"/>
      <c r="J9" s="26">
        <f>+J5-J8</f>
        <v>5315993250.1800222</v>
      </c>
      <c r="K9" s="27"/>
    </row>
    <row r="10" spans="1:11" s="29" customFormat="1" ht="24.95" customHeight="1" thickTop="1" x14ac:dyDescent="0.35">
      <c r="A10" s="21" t="s">
        <v>20</v>
      </c>
      <c r="B10" s="22">
        <v>90601426.88000001</v>
      </c>
      <c r="C10" s="22">
        <v>6391545.3200000012</v>
      </c>
      <c r="D10" s="25">
        <v>0</v>
      </c>
      <c r="E10" s="23">
        <f t="shared" si="0"/>
        <v>96992972.200000018</v>
      </c>
      <c r="F10" s="28"/>
      <c r="G10" s="10"/>
      <c r="H10" s="10"/>
      <c r="I10" s="11"/>
      <c r="J10" s="11"/>
    </row>
    <row r="11" spans="1:11" ht="24.95" customHeight="1" x14ac:dyDescent="0.35">
      <c r="A11" s="21" t="s">
        <v>21</v>
      </c>
      <c r="B11" s="22">
        <v>802636254.67999995</v>
      </c>
      <c r="C11" s="22">
        <v>728810723.47999942</v>
      </c>
      <c r="D11" s="25">
        <v>2583845</v>
      </c>
      <c r="E11" s="23">
        <f t="shared" si="0"/>
        <v>1534030823.1599994</v>
      </c>
      <c r="F11" s="8"/>
      <c r="G11" s="10"/>
      <c r="H11" s="10"/>
    </row>
    <row r="12" spans="1:11" ht="24.95" customHeight="1" x14ac:dyDescent="0.35">
      <c r="A12" s="21" t="s">
        <v>22</v>
      </c>
      <c r="B12" s="22">
        <v>175227560.38</v>
      </c>
      <c r="C12" s="22">
        <v>121970524.88999999</v>
      </c>
      <c r="D12" s="22">
        <v>9838987.1899999995</v>
      </c>
      <c r="E12" s="23">
        <f t="shared" si="0"/>
        <v>307037072.45999998</v>
      </c>
      <c r="F12" s="15" t="s">
        <v>23</v>
      </c>
      <c r="G12" s="10"/>
      <c r="H12" s="10"/>
    </row>
    <row r="13" spans="1:11" s="29" customFormat="1" ht="24.95" customHeight="1" x14ac:dyDescent="0.35">
      <c r="A13" s="21" t="s">
        <v>24</v>
      </c>
      <c r="B13" s="22">
        <v>182169499.75999999</v>
      </c>
      <c r="C13" s="22">
        <v>465545227.54999995</v>
      </c>
      <c r="D13" s="25">
        <v>0</v>
      </c>
      <c r="E13" s="23">
        <f t="shared" si="0"/>
        <v>647714727.30999994</v>
      </c>
      <c r="F13" s="28"/>
      <c r="G13" s="30"/>
      <c r="H13" s="30"/>
      <c r="I13" s="31"/>
      <c r="J13" s="31"/>
    </row>
    <row r="14" spans="1:11" ht="24.95" customHeight="1" x14ac:dyDescent="0.35">
      <c r="A14" s="21" t="s">
        <v>25</v>
      </c>
      <c r="B14" s="22">
        <v>53950.400000000001</v>
      </c>
      <c r="C14" s="22">
        <v>80353.05</v>
      </c>
      <c r="D14" s="25">
        <v>0</v>
      </c>
      <c r="E14" s="23">
        <f t="shared" si="0"/>
        <v>134303.45000000001</v>
      </c>
      <c r="F14" s="8"/>
      <c r="G14" s="10"/>
      <c r="H14" s="10"/>
    </row>
    <row r="15" spans="1:11" s="29" customFormat="1" ht="24.95" customHeight="1" x14ac:dyDescent="0.35">
      <c r="A15" s="21" t="s">
        <v>26</v>
      </c>
      <c r="B15" s="22">
        <v>323234.02</v>
      </c>
      <c r="C15" s="22">
        <v>1533738.81</v>
      </c>
      <c r="D15" s="25">
        <v>0</v>
      </c>
      <c r="E15" s="23">
        <f t="shared" si="0"/>
        <v>1856972.83</v>
      </c>
      <c r="F15" s="28"/>
      <c r="G15" s="30"/>
      <c r="H15" s="30"/>
      <c r="I15" s="31"/>
      <c r="J15" s="31"/>
    </row>
    <row r="16" spans="1:11" s="3" customFormat="1" ht="24.95" customHeight="1" thickBot="1" x14ac:dyDescent="0.4">
      <c r="A16" s="32" t="s">
        <v>19</v>
      </c>
      <c r="B16" s="33">
        <f>SUM(B8:B15)</f>
        <v>3481532626.0600004</v>
      </c>
      <c r="C16" s="33">
        <f t="shared" ref="C16:E16" si="1">SUM(C8:C15)</f>
        <v>1601549399.9799991</v>
      </c>
      <c r="D16" s="33">
        <f t="shared" si="1"/>
        <v>232911224.13999993</v>
      </c>
      <c r="E16" s="33">
        <f t="shared" si="1"/>
        <v>5315993250.1799994</v>
      </c>
      <c r="F16" s="34"/>
      <c r="G16" s="9"/>
      <c r="H16" s="9"/>
      <c r="J16" s="12"/>
    </row>
    <row r="17" spans="1:8" ht="20.100000000000001" customHeight="1" thickTop="1" x14ac:dyDescent="0.35">
      <c r="A17" s="35"/>
      <c r="B17" s="36"/>
      <c r="C17" s="36"/>
      <c r="D17" s="37"/>
      <c r="E17" s="36"/>
      <c r="F17" s="8"/>
      <c r="G17" s="10"/>
      <c r="H17" s="10"/>
    </row>
    <row r="18" spans="1:8" x14ac:dyDescent="0.35">
      <c r="E18" s="40"/>
    </row>
    <row r="19" spans="1:8" x14ac:dyDescent="0.35">
      <c r="E19" s="40"/>
    </row>
    <row r="21" spans="1:8" x14ac:dyDescent="0.35">
      <c r="B21" s="41"/>
      <c r="C21" s="41"/>
      <c r="D21" s="38"/>
      <c r="E21" s="41"/>
    </row>
    <row r="22" spans="1:8" x14ac:dyDescent="0.35">
      <c r="B22" s="41"/>
      <c r="C22" s="41"/>
      <c r="D22" s="38"/>
      <c r="E22" s="41"/>
    </row>
    <row r="23" spans="1:8" x14ac:dyDescent="0.35">
      <c r="B23" s="41"/>
      <c r="C23" s="41"/>
      <c r="D23" s="38"/>
      <c r="E23" s="41"/>
    </row>
    <row r="24" spans="1:8" x14ac:dyDescent="0.35">
      <c r="B24" s="41"/>
      <c r="C24" s="41"/>
      <c r="D24" s="38"/>
      <c r="E24" s="41"/>
    </row>
    <row r="25" spans="1:8" x14ac:dyDescent="0.35">
      <c r="B25" s="40"/>
      <c r="C25" s="40"/>
      <c r="E25" s="40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topLeftCell="E46" workbookViewId="0">
      <selection activeCell="E52" sqref="A52:XFD101"/>
    </sheetView>
  </sheetViews>
  <sheetFormatPr defaultColWidth="7.875" defaultRowHeight="26.25" x14ac:dyDescent="0.4"/>
  <cols>
    <col min="1" max="1" width="20.625" style="95" customWidth="1"/>
    <col min="2" max="2" width="9.625" style="96" customWidth="1"/>
    <col min="3" max="3" width="14.125" style="140" customWidth="1"/>
    <col min="4" max="4" width="16" style="141" customWidth="1"/>
    <col min="5" max="5" width="14.25" style="140" customWidth="1"/>
    <col min="6" max="6" width="13.875" style="140" customWidth="1"/>
    <col min="7" max="8" width="11.875" style="99" customWidth="1"/>
    <col min="9" max="9" width="11.625" style="99" customWidth="1"/>
    <col min="10" max="10" width="9.5" style="99" customWidth="1"/>
    <col min="11" max="11" width="15.125" style="97" customWidth="1"/>
    <col min="12" max="12" width="12.25" style="50" customWidth="1"/>
    <col min="13" max="13" width="14.75" style="50" customWidth="1"/>
    <col min="14" max="14" width="11.625" style="50" customWidth="1"/>
    <col min="15" max="15" width="12.75" style="110" customWidth="1"/>
    <col min="16" max="16" width="14.5" style="110" customWidth="1"/>
    <col min="17" max="17" width="17.25" style="110" customWidth="1"/>
    <col min="18" max="18" width="11.625" style="110" customWidth="1"/>
    <col min="19" max="19" width="19.375" style="42" bestFit="1" customWidth="1"/>
    <col min="20" max="20" width="15.375" style="95" customWidth="1"/>
    <col min="21" max="256" width="7.875" style="95"/>
    <col min="257" max="257" width="20.625" style="95" customWidth="1"/>
    <col min="258" max="258" width="9.625" style="95" customWidth="1"/>
    <col min="259" max="267" width="0" style="95" hidden="1" customWidth="1"/>
    <col min="268" max="268" width="12.25" style="95" customWidth="1"/>
    <col min="269" max="269" width="14.75" style="95" customWidth="1"/>
    <col min="270" max="270" width="11.625" style="95" customWidth="1"/>
    <col min="271" max="271" width="12.75" style="95" customWidth="1"/>
    <col min="272" max="272" width="14.5" style="95" customWidth="1"/>
    <col min="273" max="273" width="17.25" style="95" customWidth="1"/>
    <col min="274" max="274" width="11.625" style="95" customWidth="1"/>
    <col min="275" max="275" width="19.375" style="95" bestFit="1" customWidth="1"/>
    <col min="276" max="276" width="15.375" style="95" customWidth="1"/>
    <col min="277" max="512" width="7.875" style="95"/>
    <col min="513" max="513" width="20.625" style="95" customWidth="1"/>
    <col min="514" max="514" width="9.625" style="95" customWidth="1"/>
    <col min="515" max="523" width="0" style="95" hidden="1" customWidth="1"/>
    <col min="524" max="524" width="12.25" style="95" customWidth="1"/>
    <col min="525" max="525" width="14.75" style="95" customWidth="1"/>
    <col min="526" max="526" width="11.625" style="95" customWidth="1"/>
    <col min="527" max="527" width="12.75" style="95" customWidth="1"/>
    <col min="528" max="528" width="14.5" style="95" customWidth="1"/>
    <col min="529" max="529" width="17.25" style="95" customWidth="1"/>
    <col min="530" max="530" width="11.625" style="95" customWidth="1"/>
    <col min="531" max="531" width="19.375" style="95" bestFit="1" customWidth="1"/>
    <col min="532" max="532" width="15.375" style="95" customWidth="1"/>
    <col min="533" max="768" width="7.875" style="95"/>
    <col min="769" max="769" width="20.625" style="95" customWidth="1"/>
    <col min="770" max="770" width="9.625" style="95" customWidth="1"/>
    <col min="771" max="779" width="0" style="95" hidden="1" customWidth="1"/>
    <col min="780" max="780" width="12.25" style="95" customWidth="1"/>
    <col min="781" max="781" width="14.75" style="95" customWidth="1"/>
    <col min="782" max="782" width="11.625" style="95" customWidth="1"/>
    <col min="783" max="783" width="12.75" style="95" customWidth="1"/>
    <col min="784" max="784" width="14.5" style="95" customWidth="1"/>
    <col min="785" max="785" width="17.25" style="95" customWidth="1"/>
    <col min="786" max="786" width="11.625" style="95" customWidth="1"/>
    <col min="787" max="787" width="19.375" style="95" bestFit="1" customWidth="1"/>
    <col min="788" max="788" width="15.375" style="95" customWidth="1"/>
    <col min="789" max="1024" width="7.875" style="95"/>
    <col min="1025" max="1025" width="20.625" style="95" customWidth="1"/>
    <col min="1026" max="1026" width="9.625" style="95" customWidth="1"/>
    <col min="1027" max="1035" width="0" style="95" hidden="1" customWidth="1"/>
    <col min="1036" max="1036" width="12.25" style="95" customWidth="1"/>
    <col min="1037" max="1037" width="14.75" style="95" customWidth="1"/>
    <col min="1038" max="1038" width="11.625" style="95" customWidth="1"/>
    <col min="1039" max="1039" width="12.75" style="95" customWidth="1"/>
    <col min="1040" max="1040" width="14.5" style="95" customWidth="1"/>
    <col min="1041" max="1041" width="17.25" style="95" customWidth="1"/>
    <col min="1042" max="1042" width="11.625" style="95" customWidth="1"/>
    <col min="1043" max="1043" width="19.375" style="95" bestFit="1" customWidth="1"/>
    <col min="1044" max="1044" width="15.375" style="95" customWidth="1"/>
    <col min="1045" max="1280" width="7.875" style="95"/>
    <col min="1281" max="1281" width="20.625" style="95" customWidth="1"/>
    <col min="1282" max="1282" width="9.625" style="95" customWidth="1"/>
    <col min="1283" max="1291" width="0" style="95" hidden="1" customWidth="1"/>
    <col min="1292" max="1292" width="12.25" style="95" customWidth="1"/>
    <col min="1293" max="1293" width="14.75" style="95" customWidth="1"/>
    <col min="1294" max="1294" width="11.625" style="95" customWidth="1"/>
    <col min="1295" max="1295" width="12.75" style="95" customWidth="1"/>
    <col min="1296" max="1296" width="14.5" style="95" customWidth="1"/>
    <col min="1297" max="1297" width="17.25" style="95" customWidth="1"/>
    <col min="1298" max="1298" width="11.625" style="95" customWidth="1"/>
    <col min="1299" max="1299" width="19.375" style="95" bestFit="1" customWidth="1"/>
    <col min="1300" max="1300" width="15.375" style="95" customWidth="1"/>
    <col min="1301" max="1536" width="7.875" style="95"/>
    <col min="1537" max="1537" width="20.625" style="95" customWidth="1"/>
    <col min="1538" max="1538" width="9.625" style="95" customWidth="1"/>
    <col min="1539" max="1547" width="0" style="95" hidden="1" customWidth="1"/>
    <col min="1548" max="1548" width="12.25" style="95" customWidth="1"/>
    <col min="1549" max="1549" width="14.75" style="95" customWidth="1"/>
    <col min="1550" max="1550" width="11.625" style="95" customWidth="1"/>
    <col min="1551" max="1551" width="12.75" style="95" customWidth="1"/>
    <col min="1552" max="1552" width="14.5" style="95" customWidth="1"/>
    <col min="1553" max="1553" width="17.25" style="95" customWidth="1"/>
    <col min="1554" max="1554" width="11.625" style="95" customWidth="1"/>
    <col min="1555" max="1555" width="19.375" style="95" bestFit="1" customWidth="1"/>
    <col min="1556" max="1556" width="15.375" style="95" customWidth="1"/>
    <col min="1557" max="1792" width="7.875" style="95"/>
    <col min="1793" max="1793" width="20.625" style="95" customWidth="1"/>
    <col min="1794" max="1794" width="9.625" style="95" customWidth="1"/>
    <col min="1795" max="1803" width="0" style="95" hidden="1" customWidth="1"/>
    <col min="1804" max="1804" width="12.25" style="95" customWidth="1"/>
    <col min="1805" max="1805" width="14.75" style="95" customWidth="1"/>
    <col min="1806" max="1806" width="11.625" style="95" customWidth="1"/>
    <col min="1807" max="1807" width="12.75" style="95" customWidth="1"/>
    <col min="1808" max="1808" width="14.5" style="95" customWidth="1"/>
    <col min="1809" max="1809" width="17.25" style="95" customWidth="1"/>
    <col min="1810" max="1810" width="11.625" style="95" customWidth="1"/>
    <col min="1811" max="1811" width="19.375" style="95" bestFit="1" customWidth="1"/>
    <col min="1812" max="1812" width="15.375" style="95" customWidth="1"/>
    <col min="1813" max="2048" width="7.875" style="95"/>
    <col min="2049" max="2049" width="20.625" style="95" customWidth="1"/>
    <col min="2050" max="2050" width="9.625" style="95" customWidth="1"/>
    <col min="2051" max="2059" width="0" style="95" hidden="1" customWidth="1"/>
    <col min="2060" max="2060" width="12.25" style="95" customWidth="1"/>
    <col min="2061" max="2061" width="14.75" style="95" customWidth="1"/>
    <col min="2062" max="2062" width="11.625" style="95" customWidth="1"/>
    <col min="2063" max="2063" width="12.75" style="95" customWidth="1"/>
    <col min="2064" max="2064" width="14.5" style="95" customWidth="1"/>
    <col min="2065" max="2065" width="17.25" style="95" customWidth="1"/>
    <col min="2066" max="2066" width="11.625" style="95" customWidth="1"/>
    <col min="2067" max="2067" width="19.375" style="95" bestFit="1" customWidth="1"/>
    <col min="2068" max="2068" width="15.375" style="95" customWidth="1"/>
    <col min="2069" max="2304" width="7.875" style="95"/>
    <col min="2305" max="2305" width="20.625" style="95" customWidth="1"/>
    <col min="2306" max="2306" width="9.625" style="95" customWidth="1"/>
    <col min="2307" max="2315" width="0" style="95" hidden="1" customWidth="1"/>
    <col min="2316" max="2316" width="12.25" style="95" customWidth="1"/>
    <col min="2317" max="2317" width="14.75" style="95" customWidth="1"/>
    <col min="2318" max="2318" width="11.625" style="95" customWidth="1"/>
    <col min="2319" max="2319" width="12.75" style="95" customWidth="1"/>
    <col min="2320" max="2320" width="14.5" style="95" customWidth="1"/>
    <col min="2321" max="2321" width="17.25" style="95" customWidth="1"/>
    <col min="2322" max="2322" width="11.625" style="95" customWidth="1"/>
    <col min="2323" max="2323" width="19.375" style="95" bestFit="1" customWidth="1"/>
    <col min="2324" max="2324" width="15.375" style="95" customWidth="1"/>
    <col min="2325" max="2560" width="7.875" style="95"/>
    <col min="2561" max="2561" width="20.625" style="95" customWidth="1"/>
    <col min="2562" max="2562" width="9.625" style="95" customWidth="1"/>
    <col min="2563" max="2571" width="0" style="95" hidden="1" customWidth="1"/>
    <col min="2572" max="2572" width="12.25" style="95" customWidth="1"/>
    <col min="2573" max="2573" width="14.75" style="95" customWidth="1"/>
    <col min="2574" max="2574" width="11.625" style="95" customWidth="1"/>
    <col min="2575" max="2575" width="12.75" style="95" customWidth="1"/>
    <col min="2576" max="2576" width="14.5" style="95" customWidth="1"/>
    <col min="2577" max="2577" width="17.25" style="95" customWidth="1"/>
    <col min="2578" max="2578" width="11.625" style="95" customWidth="1"/>
    <col min="2579" max="2579" width="19.375" style="95" bestFit="1" customWidth="1"/>
    <col min="2580" max="2580" width="15.375" style="95" customWidth="1"/>
    <col min="2581" max="2816" width="7.875" style="95"/>
    <col min="2817" max="2817" width="20.625" style="95" customWidth="1"/>
    <col min="2818" max="2818" width="9.625" style="95" customWidth="1"/>
    <col min="2819" max="2827" width="0" style="95" hidden="1" customWidth="1"/>
    <col min="2828" max="2828" width="12.25" style="95" customWidth="1"/>
    <col min="2829" max="2829" width="14.75" style="95" customWidth="1"/>
    <col min="2830" max="2830" width="11.625" style="95" customWidth="1"/>
    <col min="2831" max="2831" width="12.75" style="95" customWidth="1"/>
    <col min="2832" max="2832" width="14.5" style="95" customWidth="1"/>
    <col min="2833" max="2833" width="17.25" style="95" customWidth="1"/>
    <col min="2834" max="2834" width="11.625" style="95" customWidth="1"/>
    <col min="2835" max="2835" width="19.375" style="95" bestFit="1" customWidth="1"/>
    <col min="2836" max="2836" width="15.375" style="95" customWidth="1"/>
    <col min="2837" max="3072" width="7.875" style="95"/>
    <col min="3073" max="3073" width="20.625" style="95" customWidth="1"/>
    <col min="3074" max="3074" width="9.625" style="95" customWidth="1"/>
    <col min="3075" max="3083" width="0" style="95" hidden="1" customWidth="1"/>
    <col min="3084" max="3084" width="12.25" style="95" customWidth="1"/>
    <col min="3085" max="3085" width="14.75" style="95" customWidth="1"/>
    <col min="3086" max="3086" width="11.625" style="95" customWidth="1"/>
    <col min="3087" max="3087" width="12.75" style="95" customWidth="1"/>
    <col min="3088" max="3088" width="14.5" style="95" customWidth="1"/>
    <col min="3089" max="3089" width="17.25" style="95" customWidth="1"/>
    <col min="3090" max="3090" width="11.625" style="95" customWidth="1"/>
    <col min="3091" max="3091" width="19.375" style="95" bestFit="1" customWidth="1"/>
    <col min="3092" max="3092" width="15.375" style="95" customWidth="1"/>
    <col min="3093" max="3328" width="7.875" style="95"/>
    <col min="3329" max="3329" width="20.625" style="95" customWidth="1"/>
    <col min="3330" max="3330" width="9.625" style="95" customWidth="1"/>
    <col min="3331" max="3339" width="0" style="95" hidden="1" customWidth="1"/>
    <col min="3340" max="3340" width="12.25" style="95" customWidth="1"/>
    <col min="3341" max="3341" width="14.75" style="95" customWidth="1"/>
    <col min="3342" max="3342" width="11.625" style="95" customWidth="1"/>
    <col min="3343" max="3343" width="12.75" style="95" customWidth="1"/>
    <col min="3344" max="3344" width="14.5" style="95" customWidth="1"/>
    <col min="3345" max="3345" width="17.25" style="95" customWidth="1"/>
    <col min="3346" max="3346" width="11.625" style="95" customWidth="1"/>
    <col min="3347" max="3347" width="19.375" style="95" bestFit="1" customWidth="1"/>
    <col min="3348" max="3348" width="15.375" style="95" customWidth="1"/>
    <col min="3349" max="3584" width="7.875" style="95"/>
    <col min="3585" max="3585" width="20.625" style="95" customWidth="1"/>
    <col min="3586" max="3586" width="9.625" style="95" customWidth="1"/>
    <col min="3587" max="3595" width="0" style="95" hidden="1" customWidth="1"/>
    <col min="3596" max="3596" width="12.25" style="95" customWidth="1"/>
    <col min="3597" max="3597" width="14.75" style="95" customWidth="1"/>
    <col min="3598" max="3598" width="11.625" style="95" customWidth="1"/>
    <col min="3599" max="3599" width="12.75" style="95" customWidth="1"/>
    <col min="3600" max="3600" width="14.5" style="95" customWidth="1"/>
    <col min="3601" max="3601" width="17.25" style="95" customWidth="1"/>
    <col min="3602" max="3602" width="11.625" style="95" customWidth="1"/>
    <col min="3603" max="3603" width="19.375" style="95" bestFit="1" customWidth="1"/>
    <col min="3604" max="3604" width="15.375" style="95" customWidth="1"/>
    <col min="3605" max="3840" width="7.875" style="95"/>
    <col min="3841" max="3841" width="20.625" style="95" customWidth="1"/>
    <col min="3842" max="3842" width="9.625" style="95" customWidth="1"/>
    <col min="3843" max="3851" width="0" style="95" hidden="1" customWidth="1"/>
    <col min="3852" max="3852" width="12.25" style="95" customWidth="1"/>
    <col min="3853" max="3853" width="14.75" style="95" customWidth="1"/>
    <col min="3854" max="3854" width="11.625" style="95" customWidth="1"/>
    <col min="3855" max="3855" width="12.75" style="95" customWidth="1"/>
    <col min="3856" max="3856" width="14.5" style="95" customWidth="1"/>
    <col min="3857" max="3857" width="17.25" style="95" customWidth="1"/>
    <col min="3858" max="3858" width="11.625" style="95" customWidth="1"/>
    <col min="3859" max="3859" width="19.375" style="95" bestFit="1" customWidth="1"/>
    <col min="3860" max="3860" width="15.375" style="95" customWidth="1"/>
    <col min="3861" max="4096" width="7.875" style="95"/>
    <col min="4097" max="4097" width="20.625" style="95" customWidth="1"/>
    <col min="4098" max="4098" width="9.625" style="95" customWidth="1"/>
    <col min="4099" max="4107" width="0" style="95" hidden="1" customWidth="1"/>
    <col min="4108" max="4108" width="12.25" style="95" customWidth="1"/>
    <col min="4109" max="4109" width="14.75" style="95" customWidth="1"/>
    <col min="4110" max="4110" width="11.625" style="95" customWidth="1"/>
    <col min="4111" max="4111" width="12.75" style="95" customWidth="1"/>
    <col min="4112" max="4112" width="14.5" style="95" customWidth="1"/>
    <col min="4113" max="4113" width="17.25" style="95" customWidth="1"/>
    <col min="4114" max="4114" width="11.625" style="95" customWidth="1"/>
    <col min="4115" max="4115" width="19.375" style="95" bestFit="1" customWidth="1"/>
    <col min="4116" max="4116" width="15.375" style="95" customWidth="1"/>
    <col min="4117" max="4352" width="7.875" style="95"/>
    <col min="4353" max="4353" width="20.625" style="95" customWidth="1"/>
    <col min="4354" max="4354" width="9.625" style="95" customWidth="1"/>
    <col min="4355" max="4363" width="0" style="95" hidden="1" customWidth="1"/>
    <col min="4364" max="4364" width="12.25" style="95" customWidth="1"/>
    <col min="4365" max="4365" width="14.75" style="95" customWidth="1"/>
    <col min="4366" max="4366" width="11.625" style="95" customWidth="1"/>
    <col min="4367" max="4367" width="12.75" style="95" customWidth="1"/>
    <col min="4368" max="4368" width="14.5" style="95" customWidth="1"/>
    <col min="4369" max="4369" width="17.25" style="95" customWidth="1"/>
    <col min="4370" max="4370" width="11.625" style="95" customWidth="1"/>
    <col min="4371" max="4371" width="19.375" style="95" bestFit="1" customWidth="1"/>
    <col min="4372" max="4372" width="15.375" style="95" customWidth="1"/>
    <col min="4373" max="4608" width="7.875" style="95"/>
    <col min="4609" max="4609" width="20.625" style="95" customWidth="1"/>
    <col min="4610" max="4610" width="9.625" style="95" customWidth="1"/>
    <col min="4611" max="4619" width="0" style="95" hidden="1" customWidth="1"/>
    <col min="4620" max="4620" width="12.25" style="95" customWidth="1"/>
    <col min="4621" max="4621" width="14.75" style="95" customWidth="1"/>
    <col min="4622" max="4622" width="11.625" style="95" customWidth="1"/>
    <col min="4623" max="4623" width="12.75" style="95" customWidth="1"/>
    <col min="4624" max="4624" width="14.5" style="95" customWidth="1"/>
    <col min="4625" max="4625" width="17.25" style="95" customWidth="1"/>
    <col min="4626" max="4626" width="11.625" style="95" customWidth="1"/>
    <col min="4627" max="4627" width="19.375" style="95" bestFit="1" customWidth="1"/>
    <col min="4628" max="4628" width="15.375" style="95" customWidth="1"/>
    <col min="4629" max="4864" width="7.875" style="95"/>
    <col min="4865" max="4865" width="20.625" style="95" customWidth="1"/>
    <col min="4866" max="4866" width="9.625" style="95" customWidth="1"/>
    <col min="4867" max="4875" width="0" style="95" hidden="1" customWidth="1"/>
    <col min="4876" max="4876" width="12.25" style="95" customWidth="1"/>
    <col min="4877" max="4877" width="14.75" style="95" customWidth="1"/>
    <col min="4878" max="4878" width="11.625" style="95" customWidth="1"/>
    <col min="4879" max="4879" width="12.75" style="95" customWidth="1"/>
    <col min="4880" max="4880" width="14.5" style="95" customWidth="1"/>
    <col min="4881" max="4881" width="17.25" style="95" customWidth="1"/>
    <col min="4882" max="4882" width="11.625" style="95" customWidth="1"/>
    <col min="4883" max="4883" width="19.375" style="95" bestFit="1" customWidth="1"/>
    <col min="4884" max="4884" width="15.375" style="95" customWidth="1"/>
    <col min="4885" max="5120" width="7.875" style="95"/>
    <col min="5121" max="5121" width="20.625" style="95" customWidth="1"/>
    <col min="5122" max="5122" width="9.625" style="95" customWidth="1"/>
    <col min="5123" max="5131" width="0" style="95" hidden="1" customWidth="1"/>
    <col min="5132" max="5132" width="12.25" style="95" customWidth="1"/>
    <col min="5133" max="5133" width="14.75" style="95" customWidth="1"/>
    <col min="5134" max="5134" width="11.625" style="95" customWidth="1"/>
    <col min="5135" max="5135" width="12.75" style="95" customWidth="1"/>
    <col min="5136" max="5136" width="14.5" style="95" customWidth="1"/>
    <col min="5137" max="5137" width="17.25" style="95" customWidth="1"/>
    <col min="5138" max="5138" width="11.625" style="95" customWidth="1"/>
    <col min="5139" max="5139" width="19.375" style="95" bestFit="1" customWidth="1"/>
    <col min="5140" max="5140" width="15.375" style="95" customWidth="1"/>
    <col min="5141" max="5376" width="7.875" style="95"/>
    <col min="5377" max="5377" width="20.625" style="95" customWidth="1"/>
    <col min="5378" max="5378" width="9.625" style="95" customWidth="1"/>
    <col min="5379" max="5387" width="0" style="95" hidden="1" customWidth="1"/>
    <col min="5388" max="5388" width="12.25" style="95" customWidth="1"/>
    <col min="5389" max="5389" width="14.75" style="95" customWidth="1"/>
    <col min="5390" max="5390" width="11.625" style="95" customWidth="1"/>
    <col min="5391" max="5391" width="12.75" style="95" customWidth="1"/>
    <col min="5392" max="5392" width="14.5" style="95" customWidth="1"/>
    <col min="5393" max="5393" width="17.25" style="95" customWidth="1"/>
    <col min="5394" max="5394" width="11.625" style="95" customWidth="1"/>
    <col min="5395" max="5395" width="19.375" style="95" bestFit="1" customWidth="1"/>
    <col min="5396" max="5396" width="15.375" style="95" customWidth="1"/>
    <col min="5397" max="5632" width="7.875" style="95"/>
    <col min="5633" max="5633" width="20.625" style="95" customWidth="1"/>
    <col min="5634" max="5634" width="9.625" style="95" customWidth="1"/>
    <col min="5635" max="5643" width="0" style="95" hidden="1" customWidth="1"/>
    <col min="5644" max="5644" width="12.25" style="95" customWidth="1"/>
    <col min="5645" max="5645" width="14.75" style="95" customWidth="1"/>
    <col min="5646" max="5646" width="11.625" style="95" customWidth="1"/>
    <col min="5647" max="5647" width="12.75" style="95" customWidth="1"/>
    <col min="5648" max="5648" width="14.5" style="95" customWidth="1"/>
    <col min="5649" max="5649" width="17.25" style="95" customWidth="1"/>
    <col min="5650" max="5650" width="11.625" style="95" customWidth="1"/>
    <col min="5651" max="5651" width="19.375" style="95" bestFit="1" customWidth="1"/>
    <col min="5652" max="5652" width="15.375" style="95" customWidth="1"/>
    <col min="5653" max="5888" width="7.875" style="95"/>
    <col min="5889" max="5889" width="20.625" style="95" customWidth="1"/>
    <col min="5890" max="5890" width="9.625" style="95" customWidth="1"/>
    <col min="5891" max="5899" width="0" style="95" hidden="1" customWidth="1"/>
    <col min="5900" max="5900" width="12.25" style="95" customWidth="1"/>
    <col min="5901" max="5901" width="14.75" style="95" customWidth="1"/>
    <col min="5902" max="5902" width="11.625" style="95" customWidth="1"/>
    <col min="5903" max="5903" width="12.75" style="95" customWidth="1"/>
    <col min="5904" max="5904" width="14.5" style="95" customWidth="1"/>
    <col min="5905" max="5905" width="17.25" style="95" customWidth="1"/>
    <col min="5906" max="5906" width="11.625" style="95" customWidth="1"/>
    <col min="5907" max="5907" width="19.375" style="95" bestFit="1" customWidth="1"/>
    <col min="5908" max="5908" width="15.375" style="95" customWidth="1"/>
    <col min="5909" max="6144" width="7.875" style="95"/>
    <col min="6145" max="6145" width="20.625" style="95" customWidth="1"/>
    <col min="6146" max="6146" width="9.625" style="95" customWidth="1"/>
    <col min="6147" max="6155" width="0" style="95" hidden="1" customWidth="1"/>
    <col min="6156" max="6156" width="12.25" style="95" customWidth="1"/>
    <col min="6157" max="6157" width="14.75" style="95" customWidth="1"/>
    <col min="6158" max="6158" width="11.625" style="95" customWidth="1"/>
    <col min="6159" max="6159" width="12.75" style="95" customWidth="1"/>
    <col min="6160" max="6160" width="14.5" style="95" customWidth="1"/>
    <col min="6161" max="6161" width="17.25" style="95" customWidth="1"/>
    <col min="6162" max="6162" width="11.625" style="95" customWidth="1"/>
    <col min="6163" max="6163" width="19.375" style="95" bestFit="1" customWidth="1"/>
    <col min="6164" max="6164" width="15.375" style="95" customWidth="1"/>
    <col min="6165" max="6400" width="7.875" style="95"/>
    <col min="6401" max="6401" width="20.625" style="95" customWidth="1"/>
    <col min="6402" max="6402" width="9.625" style="95" customWidth="1"/>
    <col min="6403" max="6411" width="0" style="95" hidden="1" customWidth="1"/>
    <col min="6412" max="6412" width="12.25" style="95" customWidth="1"/>
    <col min="6413" max="6413" width="14.75" style="95" customWidth="1"/>
    <col min="6414" max="6414" width="11.625" style="95" customWidth="1"/>
    <col min="6415" max="6415" width="12.75" style="95" customWidth="1"/>
    <col min="6416" max="6416" width="14.5" style="95" customWidth="1"/>
    <col min="6417" max="6417" width="17.25" style="95" customWidth="1"/>
    <col min="6418" max="6418" width="11.625" style="95" customWidth="1"/>
    <col min="6419" max="6419" width="19.375" style="95" bestFit="1" customWidth="1"/>
    <col min="6420" max="6420" width="15.375" style="95" customWidth="1"/>
    <col min="6421" max="6656" width="7.875" style="95"/>
    <col min="6657" max="6657" width="20.625" style="95" customWidth="1"/>
    <col min="6658" max="6658" width="9.625" style="95" customWidth="1"/>
    <col min="6659" max="6667" width="0" style="95" hidden="1" customWidth="1"/>
    <col min="6668" max="6668" width="12.25" style="95" customWidth="1"/>
    <col min="6669" max="6669" width="14.75" style="95" customWidth="1"/>
    <col min="6670" max="6670" width="11.625" style="95" customWidth="1"/>
    <col min="6671" max="6671" width="12.75" style="95" customWidth="1"/>
    <col min="6672" max="6672" width="14.5" style="95" customWidth="1"/>
    <col min="6673" max="6673" width="17.25" style="95" customWidth="1"/>
    <col min="6674" max="6674" width="11.625" style="95" customWidth="1"/>
    <col min="6675" max="6675" width="19.375" style="95" bestFit="1" customWidth="1"/>
    <col min="6676" max="6676" width="15.375" style="95" customWidth="1"/>
    <col min="6677" max="6912" width="7.875" style="95"/>
    <col min="6913" max="6913" width="20.625" style="95" customWidth="1"/>
    <col min="6914" max="6914" width="9.625" style="95" customWidth="1"/>
    <col min="6915" max="6923" width="0" style="95" hidden="1" customWidth="1"/>
    <col min="6924" max="6924" width="12.25" style="95" customWidth="1"/>
    <col min="6925" max="6925" width="14.75" style="95" customWidth="1"/>
    <col min="6926" max="6926" width="11.625" style="95" customWidth="1"/>
    <col min="6927" max="6927" width="12.75" style="95" customWidth="1"/>
    <col min="6928" max="6928" width="14.5" style="95" customWidth="1"/>
    <col min="6929" max="6929" width="17.25" style="95" customWidth="1"/>
    <col min="6930" max="6930" width="11.625" style="95" customWidth="1"/>
    <col min="6931" max="6931" width="19.375" style="95" bestFit="1" customWidth="1"/>
    <col min="6932" max="6932" width="15.375" style="95" customWidth="1"/>
    <col min="6933" max="7168" width="7.875" style="95"/>
    <col min="7169" max="7169" width="20.625" style="95" customWidth="1"/>
    <col min="7170" max="7170" width="9.625" style="95" customWidth="1"/>
    <col min="7171" max="7179" width="0" style="95" hidden="1" customWidth="1"/>
    <col min="7180" max="7180" width="12.25" style="95" customWidth="1"/>
    <col min="7181" max="7181" width="14.75" style="95" customWidth="1"/>
    <col min="7182" max="7182" width="11.625" style="95" customWidth="1"/>
    <col min="7183" max="7183" width="12.75" style="95" customWidth="1"/>
    <col min="7184" max="7184" width="14.5" style="95" customWidth="1"/>
    <col min="7185" max="7185" width="17.25" style="95" customWidth="1"/>
    <col min="7186" max="7186" width="11.625" style="95" customWidth="1"/>
    <col min="7187" max="7187" width="19.375" style="95" bestFit="1" customWidth="1"/>
    <col min="7188" max="7188" width="15.375" style="95" customWidth="1"/>
    <col min="7189" max="7424" width="7.875" style="95"/>
    <col min="7425" max="7425" width="20.625" style="95" customWidth="1"/>
    <col min="7426" max="7426" width="9.625" style="95" customWidth="1"/>
    <col min="7427" max="7435" width="0" style="95" hidden="1" customWidth="1"/>
    <col min="7436" max="7436" width="12.25" style="95" customWidth="1"/>
    <col min="7437" max="7437" width="14.75" style="95" customWidth="1"/>
    <col min="7438" max="7438" width="11.625" style="95" customWidth="1"/>
    <col min="7439" max="7439" width="12.75" style="95" customWidth="1"/>
    <col min="7440" max="7440" width="14.5" style="95" customWidth="1"/>
    <col min="7441" max="7441" width="17.25" style="95" customWidth="1"/>
    <col min="7442" max="7442" width="11.625" style="95" customWidth="1"/>
    <col min="7443" max="7443" width="19.375" style="95" bestFit="1" customWidth="1"/>
    <col min="7444" max="7444" width="15.375" style="95" customWidth="1"/>
    <col min="7445" max="7680" width="7.875" style="95"/>
    <col min="7681" max="7681" width="20.625" style="95" customWidth="1"/>
    <col min="7682" max="7682" width="9.625" style="95" customWidth="1"/>
    <col min="7683" max="7691" width="0" style="95" hidden="1" customWidth="1"/>
    <col min="7692" max="7692" width="12.25" style="95" customWidth="1"/>
    <col min="7693" max="7693" width="14.75" style="95" customWidth="1"/>
    <col min="7694" max="7694" width="11.625" style="95" customWidth="1"/>
    <col min="7695" max="7695" width="12.75" style="95" customWidth="1"/>
    <col min="7696" max="7696" width="14.5" style="95" customWidth="1"/>
    <col min="7697" max="7697" width="17.25" style="95" customWidth="1"/>
    <col min="7698" max="7698" width="11.625" style="95" customWidth="1"/>
    <col min="7699" max="7699" width="19.375" style="95" bestFit="1" customWidth="1"/>
    <col min="7700" max="7700" width="15.375" style="95" customWidth="1"/>
    <col min="7701" max="7936" width="7.875" style="95"/>
    <col min="7937" max="7937" width="20.625" style="95" customWidth="1"/>
    <col min="7938" max="7938" width="9.625" style="95" customWidth="1"/>
    <col min="7939" max="7947" width="0" style="95" hidden="1" customWidth="1"/>
    <col min="7948" max="7948" width="12.25" style="95" customWidth="1"/>
    <col min="7949" max="7949" width="14.75" style="95" customWidth="1"/>
    <col min="7950" max="7950" width="11.625" style="95" customWidth="1"/>
    <col min="7951" max="7951" width="12.75" style="95" customWidth="1"/>
    <col min="7952" max="7952" width="14.5" style="95" customWidth="1"/>
    <col min="7953" max="7953" width="17.25" style="95" customWidth="1"/>
    <col min="7954" max="7954" width="11.625" style="95" customWidth="1"/>
    <col min="7955" max="7955" width="19.375" style="95" bestFit="1" customWidth="1"/>
    <col min="7956" max="7956" width="15.375" style="95" customWidth="1"/>
    <col min="7957" max="8192" width="7.875" style="95"/>
    <col min="8193" max="8193" width="20.625" style="95" customWidth="1"/>
    <col min="8194" max="8194" width="9.625" style="95" customWidth="1"/>
    <col min="8195" max="8203" width="0" style="95" hidden="1" customWidth="1"/>
    <col min="8204" max="8204" width="12.25" style="95" customWidth="1"/>
    <col min="8205" max="8205" width="14.75" style="95" customWidth="1"/>
    <col min="8206" max="8206" width="11.625" style="95" customWidth="1"/>
    <col min="8207" max="8207" width="12.75" style="95" customWidth="1"/>
    <col min="8208" max="8208" width="14.5" style="95" customWidth="1"/>
    <col min="8209" max="8209" width="17.25" style="95" customWidth="1"/>
    <col min="8210" max="8210" width="11.625" style="95" customWidth="1"/>
    <col min="8211" max="8211" width="19.375" style="95" bestFit="1" customWidth="1"/>
    <col min="8212" max="8212" width="15.375" style="95" customWidth="1"/>
    <col min="8213" max="8448" width="7.875" style="95"/>
    <col min="8449" max="8449" width="20.625" style="95" customWidth="1"/>
    <col min="8450" max="8450" width="9.625" style="95" customWidth="1"/>
    <col min="8451" max="8459" width="0" style="95" hidden="1" customWidth="1"/>
    <col min="8460" max="8460" width="12.25" style="95" customWidth="1"/>
    <col min="8461" max="8461" width="14.75" style="95" customWidth="1"/>
    <col min="8462" max="8462" width="11.625" style="95" customWidth="1"/>
    <col min="8463" max="8463" width="12.75" style="95" customWidth="1"/>
    <col min="8464" max="8464" width="14.5" style="95" customWidth="1"/>
    <col min="8465" max="8465" width="17.25" style="95" customWidth="1"/>
    <col min="8466" max="8466" width="11.625" style="95" customWidth="1"/>
    <col min="8467" max="8467" width="19.375" style="95" bestFit="1" customWidth="1"/>
    <col min="8468" max="8468" width="15.375" style="95" customWidth="1"/>
    <col min="8469" max="8704" width="7.875" style="95"/>
    <col min="8705" max="8705" width="20.625" style="95" customWidth="1"/>
    <col min="8706" max="8706" width="9.625" style="95" customWidth="1"/>
    <col min="8707" max="8715" width="0" style="95" hidden="1" customWidth="1"/>
    <col min="8716" max="8716" width="12.25" style="95" customWidth="1"/>
    <col min="8717" max="8717" width="14.75" style="95" customWidth="1"/>
    <col min="8718" max="8718" width="11.625" style="95" customWidth="1"/>
    <col min="8719" max="8719" width="12.75" style="95" customWidth="1"/>
    <col min="8720" max="8720" width="14.5" style="95" customWidth="1"/>
    <col min="8721" max="8721" width="17.25" style="95" customWidth="1"/>
    <col min="8722" max="8722" width="11.625" style="95" customWidth="1"/>
    <col min="8723" max="8723" width="19.375" style="95" bestFit="1" customWidth="1"/>
    <col min="8724" max="8724" width="15.375" style="95" customWidth="1"/>
    <col min="8725" max="8960" width="7.875" style="95"/>
    <col min="8961" max="8961" width="20.625" style="95" customWidth="1"/>
    <col min="8962" max="8962" width="9.625" style="95" customWidth="1"/>
    <col min="8963" max="8971" width="0" style="95" hidden="1" customWidth="1"/>
    <col min="8972" max="8972" width="12.25" style="95" customWidth="1"/>
    <col min="8973" max="8973" width="14.75" style="95" customWidth="1"/>
    <col min="8974" max="8974" width="11.625" style="95" customWidth="1"/>
    <col min="8975" max="8975" width="12.75" style="95" customWidth="1"/>
    <col min="8976" max="8976" width="14.5" style="95" customWidth="1"/>
    <col min="8977" max="8977" width="17.25" style="95" customWidth="1"/>
    <col min="8978" max="8978" width="11.625" style="95" customWidth="1"/>
    <col min="8979" max="8979" width="19.375" style="95" bestFit="1" customWidth="1"/>
    <col min="8980" max="8980" width="15.375" style="95" customWidth="1"/>
    <col min="8981" max="9216" width="7.875" style="95"/>
    <col min="9217" max="9217" width="20.625" style="95" customWidth="1"/>
    <col min="9218" max="9218" width="9.625" style="95" customWidth="1"/>
    <col min="9219" max="9227" width="0" style="95" hidden="1" customWidth="1"/>
    <col min="9228" max="9228" width="12.25" style="95" customWidth="1"/>
    <col min="9229" max="9229" width="14.75" style="95" customWidth="1"/>
    <col min="9230" max="9230" width="11.625" style="95" customWidth="1"/>
    <col min="9231" max="9231" width="12.75" style="95" customWidth="1"/>
    <col min="9232" max="9232" width="14.5" style="95" customWidth="1"/>
    <col min="9233" max="9233" width="17.25" style="95" customWidth="1"/>
    <col min="9234" max="9234" width="11.625" style="95" customWidth="1"/>
    <col min="9235" max="9235" width="19.375" style="95" bestFit="1" customWidth="1"/>
    <col min="9236" max="9236" width="15.375" style="95" customWidth="1"/>
    <col min="9237" max="9472" width="7.875" style="95"/>
    <col min="9473" max="9473" width="20.625" style="95" customWidth="1"/>
    <col min="9474" max="9474" width="9.625" style="95" customWidth="1"/>
    <col min="9475" max="9483" width="0" style="95" hidden="1" customWidth="1"/>
    <col min="9484" max="9484" width="12.25" style="95" customWidth="1"/>
    <col min="9485" max="9485" width="14.75" style="95" customWidth="1"/>
    <col min="9486" max="9486" width="11.625" style="95" customWidth="1"/>
    <col min="9487" max="9487" width="12.75" style="95" customWidth="1"/>
    <col min="9488" max="9488" width="14.5" style="95" customWidth="1"/>
    <col min="9489" max="9489" width="17.25" style="95" customWidth="1"/>
    <col min="9490" max="9490" width="11.625" style="95" customWidth="1"/>
    <col min="9491" max="9491" width="19.375" style="95" bestFit="1" customWidth="1"/>
    <col min="9492" max="9492" width="15.375" style="95" customWidth="1"/>
    <col min="9493" max="9728" width="7.875" style="95"/>
    <col min="9729" max="9729" width="20.625" style="95" customWidth="1"/>
    <col min="9730" max="9730" width="9.625" style="95" customWidth="1"/>
    <col min="9731" max="9739" width="0" style="95" hidden="1" customWidth="1"/>
    <col min="9740" max="9740" width="12.25" style="95" customWidth="1"/>
    <col min="9741" max="9741" width="14.75" style="95" customWidth="1"/>
    <col min="9742" max="9742" width="11.625" style="95" customWidth="1"/>
    <col min="9743" max="9743" width="12.75" style="95" customWidth="1"/>
    <col min="9744" max="9744" width="14.5" style="95" customWidth="1"/>
    <col min="9745" max="9745" width="17.25" style="95" customWidth="1"/>
    <col min="9746" max="9746" width="11.625" style="95" customWidth="1"/>
    <col min="9747" max="9747" width="19.375" style="95" bestFit="1" customWidth="1"/>
    <col min="9748" max="9748" width="15.375" style="95" customWidth="1"/>
    <col min="9749" max="9984" width="7.875" style="95"/>
    <col min="9985" max="9985" width="20.625" style="95" customWidth="1"/>
    <col min="9986" max="9986" width="9.625" style="95" customWidth="1"/>
    <col min="9987" max="9995" width="0" style="95" hidden="1" customWidth="1"/>
    <col min="9996" max="9996" width="12.25" style="95" customWidth="1"/>
    <col min="9997" max="9997" width="14.75" style="95" customWidth="1"/>
    <col min="9998" max="9998" width="11.625" style="95" customWidth="1"/>
    <col min="9999" max="9999" width="12.75" style="95" customWidth="1"/>
    <col min="10000" max="10000" width="14.5" style="95" customWidth="1"/>
    <col min="10001" max="10001" width="17.25" style="95" customWidth="1"/>
    <col min="10002" max="10002" width="11.625" style="95" customWidth="1"/>
    <col min="10003" max="10003" width="19.375" style="95" bestFit="1" customWidth="1"/>
    <col min="10004" max="10004" width="15.375" style="95" customWidth="1"/>
    <col min="10005" max="10240" width="7.875" style="95"/>
    <col min="10241" max="10241" width="20.625" style="95" customWidth="1"/>
    <col min="10242" max="10242" width="9.625" style="95" customWidth="1"/>
    <col min="10243" max="10251" width="0" style="95" hidden="1" customWidth="1"/>
    <col min="10252" max="10252" width="12.25" style="95" customWidth="1"/>
    <col min="10253" max="10253" width="14.75" style="95" customWidth="1"/>
    <col min="10254" max="10254" width="11.625" style="95" customWidth="1"/>
    <col min="10255" max="10255" width="12.75" style="95" customWidth="1"/>
    <col min="10256" max="10256" width="14.5" style="95" customWidth="1"/>
    <col min="10257" max="10257" width="17.25" style="95" customWidth="1"/>
    <col min="10258" max="10258" width="11.625" style="95" customWidth="1"/>
    <col min="10259" max="10259" width="19.375" style="95" bestFit="1" customWidth="1"/>
    <col min="10260" max="10260" width="15.375" style="95" customWidth="1"/>
    <col min="10261" max="10496" width="7.875" style="95"/>
    <col min="10497" max="10497" width="20.625" style="95" customWidth="1"/>
    <col min="10498" max="10498" width="9.625" style="95" customWidth="1"/>
    <col min="10499" max="10507" width="0" style="95" hidden="1" customWidth="1"/>
    <col min="10508" max="10508" width="12.25" style="95" customWidth="1"/>
    <col min="10509" max="10509" width="14.75" style="95" customWidth="1"/>
    <col min="10510" max="10510" width="11.625" style="95" customWidth="1"/>
    <col min="10511" max="10511" width="12.75" style="95" customWidth="1"/>
    <col min="10512" max="10512" width="14.5" style="95" customWidth="1"/>
    <col min="10513" max="10513" width="17.25" style="95" customWidth="1"/>
    <col min="10514" max="10514" width="11.625" style="95" customWidth="1"/>
    <col min="10515" max="10515" width="19.375" style="95" bestFit="1" customWidth="1"/>
    <col min="10516" max="10516" width="15.375" style="95" customWidth="1"/>
    <col min="10517" max="10752" width="7.875" style="95"/>
    <col min="10753" max="10753" width="20.625" style="95" customWidth="1"/>
    <col min="10754" max="10754" width="9.625" style="95" customWidth="1"/>
    <col min="10755" max="10763" width="0" style="95" hidden="1" customWidth="1"/>
    <col min="10764" max="10764" width="12.25" style="95" customWidth="1"/>
    <col min="10765" max="10765" width="14.75" style="95" customWidth="1"/>
    <col min="10766" max="10766" width="11.625" style="95" customWidth="1"/>
    <col min="10767" max="10767" width="12.75" style="95" customWidth="1"/>
    <col min="10768" max="10768" width="14.5" style="95" customWidth="1"/>
    <col min="10769" max="10769" width="17.25" style="95" customWidth="1"/>
    <col min="10770" max="10770" width="11.625" style="95" customWidth="1"/>
    <col min="10771" max="10771" width="19.375" style="95" bestFit="1" customWidth="1"/>
    <col min="10772" max="10772" width="15.375" style="95" customWidth="1"/>
    <col min="10773" max="11008" width="7.875" style="95"/>
    <col min="11009" max="11009" width="20.625" style="95" customWidth="1"/>
    <col min="11010" max="11010" width="9.625" style="95" customWidth="1"/>
    <col min="11011" max="11019" width="0" style="95" hidden="1" customWidth="1"/>
    <col min="11020" max="11020" width="12.25" style="95" customWidth="1"/>
    <col min="11021" max="11021" width="14.75" style="95" customWidth="1"/>
    <col min="11022" max="11022" width="11.625" style="95" customWidth="1"/>
    <col min="11023" max="11023" width="12.75" style="95" customWidth="1"/>
    <col min="11024" max="11024" width="14.5" style="95" customWidth="1"/>
    <col min="11025" max="11025" width="17.25" style="95" customWidth="1"/>
    <col min="11026" max="11026" width="11.625" style="95" customWidth="1"/>
    <col min="11027" max="11027" width="19.375" style="95" bestFit="1" customWidth="1"/>
    <col min="11028" max="11028" width="15.375" style="95" customWidth="1"/>
    <col min="11029" max="11264" width="7.875" style="95"/>
    <col min="11265" max="11265" width="20.625" style="95" customWidth="1"/>
    <col min="11266" max="11266" width="9.625" style="95" customWidth="1"/>
    <col min="11267" max="11275" width="0" style="95" hidden="1" customWidth="1"/>
    <col min="11276" max="11276" width="12.25" style="95" customWidth="1"/>
    <col min="11277" max="11277" width="14.75" style="95" customWidth="1"/>
    <col min="11278" max="11278" width="11.625" style="95" customWidth="1"/>
    <col min="11279" max="11279" width="12.75" style="95" customWidth="1"/>
    <col min="11280" max="11280" width="14.5" style="95" customWidth="1"/>
    <col min="11281" max="11281" width="17.25" style="95" customWidth="1"/>
    <col min="11282" max="11282" width="11.625" style="95" customWidth="1"/>
    <col min="11283" max="11283" width="19.375" style="95" bestFit="1" customWidth="1"/>
    <col min="11284" max="11284" width="15.375" style="95" customWidth="1"/>
    <col min="11285" max="11520" width="7.875" style="95"/>
    <col min="11521" max="11521" width="20.625" style="95" customWidth="1"/>
    <col min="11522" max="11522" width="9.625" style="95" customWidth="1"/>
    <col min="11523" max="11531" width="0" style="95" hidden="1" customWidth="1"/>
    <col min="11532" max="11532" width="12.25" style="95" customWidth="1"/>
    <col min="11533" max="11533" width="14.75" style="95" customWidth="1"/>
    <col min="11534" max="11534" width="11.625" style="95" customWidth="1"/>
    <col min="11535" max="11535" width="12.75" style="95" customWidth="1"/>
    <col min="11536" max="11536" width="14.5" style="95" customWidth="1"/>
    <col min="11537" max="11537" width="17.25" style="95" customWidth="1"/>
    <col min="11538" max="11538" width="11.625" style="95" customWidth="1"/>
    <col min="11539" max="11539" width="19.375" style="95" bestFit="1" customWidth="1"/>
    <col min="11540" max="11540" width="15.375" style="95" customWidth="1"/>
    <col min="11541" max="11776" width="7.875" style="95"/>
    <col min="11777" max="11777" width="20.625" style="95" customWidth="1"/>
    <col min="11778" max="11778" width="9.625" style="95" customWidth="1"/>
    <col min="11779" max="11787" width="0" style="95" hidden="1" customWidth="1"/>
    <col min="11788" max="11788" width="12.25" style="95" customWidth="1"/>
    <col min="11789" max="11789" width="14.75" style="95" customWidth="1"/>
    <col min="11790" max="11790" width="11.625" style="95" customWidth="1"/>
    <col min="11791" max="11791" width="12.75" style="95" customWidth="1"/>
    <col min="11792" max="11792" width="14.5" style="95" customWidth="1"/>
    <col min="11793" max="11793" width="17.25" style="95" customWidth="1"/>
    <col min="11794" max="11794" width="11.625" style="95" customWidth="1"/>
    <col min="11795" max="11795" width="19.375" style="95" bestFit="1" customWidth="1"/>
    <col min="11796" max="11796" width="15.375" style="95" customWidth="1"/>
    <col min="11797" max="12032" width="7.875" style="95"/>
    <col min="12033" max="12033" width="20.625" style="95" customWidth="1"/>
    <col min="12034" max="12034" width="9.625" style="95" customWidth="1"/>
    <col min="12035" max="12043" width="0" style="95" hidden="1" customWidth="1"/>
    <col min="12044" max="12044" width="12.25" style="95" customWidth="1"/>
    <col min="12045" max="12045" width="14.75" style="95" customWidth="1"/>
    <col min="12046" max="12046" width="11.625" style="95" customWidth="1"/>
    <col min="12047" max="12047" width="12.75" style="95" customWidth="1"/>
    <col min="12048" max="12048" width="14.5" style="95" customWidth="1"/>
    <col min="12049" max="12049" width="17.25" style="95" customWidth="1"/>
    <col min="12050" max="12050" width="11.625" style="95" customWidth="1"/>
    <col min="12051" max="12051" width="19.375" style="95" bestFit="1" customWidth="1"/>
    <col min="12052" max="12052" width="15.375" style="95" customWidth="1"/>
    <col min="12053" max="12288" width="7.875" style="95"/>
    <col min="12289" max="12289" width="20.625" style="95" customWidth="1"/>
    <col min="12290" max="12290" width="9.625" style="95" customWidth="1"/>
    <col min="12291" max="12299" width="0" style="95" hidden="1" customWidth="1"/>
    <col min="12300" max="12300" width="12.25" style="95" customWidth="1"/>
    <col min="12301" max="12301" width="14.75" style="95" customWidth="1"/>
    <col min="12302" max="12302" width="11.625" style="95" customWidth="1"/>
    <col min="12303" max="12303" width="12.75" style="95" customWidth="1"/>
    <col min="12304" max="12304" width="14.5" style="95" customWidth="1"/>
    <col min="12305" max="12305" width="17.25" style="95" customWidth="1"/>
    <col min="12306" max="12306" width="11.625" style="95" customWidth="1"/>
    <col min="12307" max="12307" width="19.375" style="95" bestFit="1" customWidth="1"/>
    <col min="12308" max="12308" width="15.375" style="95" customWidth="1"/>
    <col min="12309" max="12544" width="7.875" style="95"/>
    <col min="12545" max="12545" width="20.625" style="95" customWidth="1"/>
    <col min="12546" max="12546" width="9.625" style="95" customWidth="1"/>
    <col min="12547" max="12555" width="0" style="95" hidden="1" customWidth="1"/>
    <col min="12556" max="12556" width="12.25" style="95" customWidth="1"/>
    <col min="12557" max="12557" width="14.75" style="95" customWidth="1"/>
    <col min="12558" max="12558" width="11.625" style="95" customWidth="1"/>
    <col min="12559" max="12559" width="12.75" style="95" customWidth="1"/>
    <col min="12560" max="12560" width="14.5" style="95" customWidth="1"/>
    <col min="12561" max="12561" width="17.25" style="95" customWidth="1"/>
    <col min="12562" max="12562" width="11.625" style="95" customWidth="1"/>
    <col min="12563" max="12563" width="19.375" style="95" bestFit="1" customWidth="1"/>
    <col min="12564" max="12564" width="15.375" style="95" customWidth="1"/>
    <col min="12565" max="12800" width="7.875" style="95"/>
    <col min="12801" max="12801" width="20.625" style="95" customWidth="1"/>
    <col min="12802" max="12802" width="9.625" style="95" customWidth="1"/>
    <col min="12803" max="12811" width="0" style="95" hidden="1" customWidth="1"/>
    <col min="12812" max="12812" width="12.25" style="95" customWidth="1"/>
    <col min="12813" max="12813" width="14.75" style="95" customWidth="1"/>
    <col min="12814" max="12814" width="11.625" style="95" customWidth="1"/>
    <col min="12815" max="12815" width="12.75" style="95" customWidth="1"/>
    <col min="12816" max="12816" width="14.5" style="95" customWidth="1"/>
    <col min="12817" max="12817" width="17.25" style="95" customWidth="1"/>
    <col min="12818" max="12818" width="11.625" style="95" customWidth="1"/>
    <col min="12819" max="12819" width="19.375" style="95" bestFit="1" customWidth="1"/>
    <col min="12820" max="12820" width="15.375" style="95" customWidth="1"/>
    <col min="12821" max="13056" width="7.875" style="95"/>
    <col min="13057" max="13057" width="20.625" style="95" customWidth="1"/>
    <col min="13058" max="13058" width="9.625" style="95" customWidth="1"/>
    <col min="13059" max="13067" width="0" style="95" hidden="1" customWidth="1"/>
    <col min="13068" max="13068" width="12.25" style="95" customWidth="1"/>
    <col min="13069" max="13069" width="14.75" style="95" customWidth="1"/>
    <col min="13070" max="13070" width="11.625" style="95" customWidth="1"/>
    <col min="13071" max="13071" width="12.75" style="95" customWidth="1"/>
    <col min="13072" max="13072" width="14.5" style="95" customWidth="1"/>
    <col min="13073" max="13073" width="17.25" style="95" customWidth="1"/>
    <col min="13074" max="13074" width="11.625" style="95" customWidth="1"/>
    <col min="13075" max="13075" width="19.375" style="95" bestFit="1" customWidth="1"/>
    <col min="13076" max="13076" width="15.375" style="95" customWidth="1"/>
    <col min="13077" max="13312" width="7.875" style="95"/>
    <col min="13313" max="13313" width="20.625" style="95" customWidth="1"/>
    <col min="13314" max="13314" width="9.625" style="95" customWidth="1"/>
    <col min="13315" max="13323" width="0" style="95" hidden="1" customWidth="1"/>
    <col min="13324" max="13324" width="12.25" style="95" customWidth="1"/>
    <col min="13325" max="13325" width="14.75" style="95" customWidth="1"/>
    <col min="13326" max="13326" width="11.625" style="95" customWidth="1"/>
    <col min="13327" max="13327" width="12.75" style="95" customWidth="1"/>
    <col min="13328" max="13328" width="14.5" style="95" customWidth="1"/>
    <col min="13329" max="13329" width="17.25" style="95" customWidth="1"/>
    <col min="13330" max="13330" width="11.625" style="95" customWidth="1"/>
    <col min="13331" max="13331" width="19.375" style="95" bestFit="1" customWidth="1"/>
    <col min="13332" max="13332" width="15.375" style="95" customWidth="1"/>
    <col min="13333" max="13568" width="7.875" style="95"/>
    <col min="13569" max="13569" width="20.625" style="95" customWidth="1"/>
    <col min="13570" max="13570" width="9.625" style="95" customWidth="1"/>
    <col min="13571" max="13579" width="0" style="95" hidden="1" customWidth="1"/>
    <col min="13580" max="13580" width="12.25" style="95" customWidth="1"/>
    <col min="13581" max="13581" width="14.75" style="95" customWidth="1"/>
    <col min="13582" max="13582" width="11.625" style="95" customWidth="1"/>
    <col min="13583" max="13583" width="12.75" style="95" customWidth="1"/>
    <col min="13584" max="13584" width="14.5" style="95" customWidth="1"/>
    <col min="13585" max="13585" width="17.25" style="95" customWidth="1"/>
    <col min="13586" max="13586" width="11.625" style="95" customWidth="1"/>
    <col min="13587" max="13587" width="19.375" style="95" bestFit="1" customWidth="1"/>
    <col min="13588" max="13588" width="15.375" style="95" customWidth="1"/>
    <col min="13589" max="13824" width="7.875" style="95"/>
    <col min="13825" max="13825" width="20.625" style="95" customWidth="1"/>
    <col min="13826" max="13826" width="9.625" style="95" customWidth="1"/>
    <col min="13827" max="13835" width="0" style="95" hidden="1" customWidth="1"/>
    <col min="13836" max="13836" width="12.25" style="95" customWidth="1"/>
    <col min="13837" max="13837" width="14.75" style="95" customWidth="1"/>
    <col min="13838" max="13838" width="11.625" style="95" customWidth="1"/>
    <col min="13839" max="13839" width="12.75" style="95" customWidth="1"/>
    <col min="13840" max="13840" width="14.5" style="95" customWidth="1"/>
    <col min="13841" max="13841" width="17.25" style="95" customWidth="1"/>
    <col min="13842" max="13842" width="11.625" style="95" customWidth="1"/>
    <col min="13843" max="13843" width="19.375" style="95" bestFit="1" customWidth="1"/>
    <col min="13844" max="13844" width="15.375" style="95" customWidth="1"/>
    <col min="13845" max="14080" width="7.875" style="95"/>
    <col min="14081" max="14081" width="20.625" style="95" customWidth="1"/>
    <col min="14082" max="14082" width="9.625" style="95" customWidth="1"/>
    <col min="14083" max="14091" width="0" style="95" hidden="1" customWidth="1"/>
    <col min="14092" max="14092" width="12.25" style="95" customWidth="1"/>
    <col min="14093" max="14093" width="14.75" style="95" customWidth="1"/>
    <col min="14094" max="14094" width="11.625" style="95" customWidth="1"/>
    <col min="14095" max="14095" width="12.75" style="95" customWidth="1"/>
    <col min="14096" max="14096" width="14.5" style="95" customWidth="1"/>
    <col min="14097" max="14097" width="17.25" style="95" customWidth="1"/>
    <col min="14098" max="14098" width="11.625" style="95" customWidth="1"/>
    <col min="14099" max="14099" width="19.375" style="95" bestFit="1" customWidth="1"/>
    <col min="14100" max="14100" width="15.375" style="95" customWidth="1"/>
    <col min="14101" max="14336" width="7.875" style="95"/>
    <col min="14337" max="14337" width="20.625" style="95" customWidth="1"/>
    <col min="14338" max="14338" width="9.625" style="95" customWidth="1"/>
    <col min="14339" max="14347" width="0" style="95" hidden="1" customWidth="1"/>
    <col min="14348" max="14348" width="12.25" style="95" customWidth="1"/>
    <col min="14349" max="14349" width="14.75" style="95" customWidth="1"/>
    <col min="14350" max="14350" width="11.625" style="95" customWidth="1"/>
    <col min="14351" max="14351" width="12.75" style="95" customWidth="1"/>
    <col min="14352" max="14352" width="14.5" style="95" customWidth="1"/>
    <col min="14353" max="14353" width="17.25" style="95" customWidth="1"/>
    <col min="14354" max="14354" width="11.625" style="95" customWidth="1"/>
    <col min="14355" max="14355" width="19.375" style="95" bestFit="1" customWidth="1"/>
    <col min="14356" max="14356" width="15.375" style="95" customWidth="1"/>
    <col min="14357" max="14592" width="7.875" style="95"/>
    <col min="14593" max="14593" width="20.625" style="95" customWidth="1"/>
    <col min="14594" max="14594" width="9.625" style="95" customWidth="1"/>
    <col min="14595" max="14603" width="0" style="95" hidden="1" customWidth="1"/>
    <col min="14604" max="14604" width="12.25" style="95" customWidth="1"/>
    <col min="14605" max="14605" width="14.75" style="95" customWidth="1"/>
    <col min="14606" max="14606" width="11.625" style="95" customWidth="1"/>
    <col min="14607" max="14607" width="12.75" style="95" customWidth="1"/>
    <col min="14608" max="14608" width="14.5" style="95" customWidth="1"/>
    <col min="14609" max="14609" width="17.25" style="95" customWidth="1"/>
    <col min="14610" max="14610" width="11.625" style="95" customWidth="1"/>
    <col min="14611" max="14611" width="19.375" style="95" bestFit="1" customWidth="1"/>
    <col min="14612" max="14612" width="15.375" style="95" customWidth="1"/>
    <col min="14613" max="14848" width="7.875" style="95"/>
    <col min="14849" max="14849" width="20.625" style="95" customWidth="1"/>
    <col min="14850" max="14850" width="9.625" style="95" customWidth="1"/>
    <col min="14851" max="14859" width="0" style="95" hidden="1" customWidth="1"/>
    <col min="14860" max="14860" width="12.25" style="95" customWidth="1"/>
    <col min="14861" max="14861" width="14.75" style="95" customWidth="1"/>
    <col min="14862" max="14862" width="11.625" style="95" customWidth="1"/>
    <col min="14863" max="14863" width="12.75" style="95" customWidth="1"/>
    <col min="14864" max="14864" width="14.5" style="95" customWidth="1"/>
    <col min="14865" max="14865" width="17.25" style="95" customWidth="1"/>
    <col min="14866" max="14866" width="11.625" style="95" customWidth="1"/>
    <col min="14867" max="14867" width="19.375" style="95" bestFit="1" customWidth="1"/>
    <col min="14868" max="14868" width="15.375" style="95" customWidth="1"/>
    <col min="14869" max="15104" width="7.875" style="95"/>
    <col min="15105" max="15105" width="20.625" style="95" customWidth="1"/>
    <col min="15106" max="15106" width="9.625" style="95" customWidth="1"/>
    <col min="15107" max="15115" width="0" style="95" hidden="1" customWidth="1"/>
    <col min="15116" max="15116" width="12.25" style="95" customWidth="1"/>
    <col min="15117" max="15117" width="14.75" style="95" customWidth="1"/>
    <col min="15118" max="15118" width="11.625" style="95" customWidth="1"/>
    <col min="15119" max="15119" width="12.75" style="95" customWidth="1"/>
    <col min="15120" max="15120" width="14.5" style="95" customWidth="1"/>
    <col min="15121" max="15121" width="17.25" style="95" customWidth="1"/>
    <col min="15122" max="15122" width="11.625" style="95" customWidth="1"/>
    <col min="15123" max="15123" width="19.375" style="95" bestFit="1" customWidth="1"/>
    <col min="15124" max="15124" width="15.375" style="95" customWidth="1"/>
    <col min="15125" max="15360" width="7.875" style="95"/>
    <col min="15361" max="15361" width="20.625" style="95" customWidth="1"/>
    <col min="15362" max="15362" width="9.625" style="95" customWidth="1"/>
    <col min="15363" max="15371" width="0" style="95" hidden="1" customWidth="1"/>
    <col min="15372" max="15372" width="12.25" style="95" customWidth="1"/>
    <col min="15373" max="15373" width="14.75" style="95" customWidth="1"/>
    <col min="15374" max="15374" width="11.625" style="95" customWidth="1"/>
    <col min="15375" max="15375" width="12.75" style="95" customWidth="1"/>
    <col min="15376" max="15376" width="14.5" style="95" customWidth="1"/>
    <col min="15377" max="15377" width="17.25" style="95" customWidth="1"/>
    <col min="15378" max="15378" width="11.625" style="95" customWidth="1"/>
    <col min="15379" max="15379" width="19.375" style="95" bestFit="1" customWidth="1"/>
    <col min="15380" max="15380" width="15.375" style="95" customWidth="1"/>
    <col min="15381" max="15616" width="7.875" style="95"/>
    <col min="15617" max="15617" width="20.625" style="95" customWidth="1"/>
    <col min="15618" max="15618" width="9.625" style="95" customWidth="1"/>
    <col min="15619" max="15627" width="0" style="95" hidden="1" customWidth="1"/>
    <col min="15628" max="15628" width="12.25" style="95" customWidth="1"/>
    <col min="15629" max="15629" width="14.75" style="95" customWidth="1"/>
    <col min="15630" max="15630" width="11.625" style="95" customWidth="1"/>
    <col min="15631" max="15631" width="12.75" style="95" customWidth="1"/>
    <col min="15632" max="15632" width="14.5" style="95" customWidth="1"/>
    <col min="15633" max="15633" width="17.25" style="95" customWidth="1"/>
    <col min="15634" max="15634" width="11.625" style="95" customWidth="1"/>
    <col min="15635" max="15635" width="19.375" style="95" bestFit="1" customWidth="1"/>
    <col min="15636" max="15636" width="15.375" style="95" customWidth="1"/>
    <col min="15637" max="15872" width="7.875" style="95"/>
    <col min="15873" max="15873" width="20.625" style="95" customWidth="1"/>
    <col min="15874" max="15874" width="9.625" style="95" customWidth="1"/>
    <col min="15875" max="15883" width="0" style="95" hidden="1" customWidth="1"/>
    <col min="15884" max="15884" width="12.25" style="95" customWidth="1"/>
    <col min="15885" max="15885" width="14.75" style="95" customWidth="1"/>
    <col min="15886" max="15886" width="11.625" style="95" customWidth="1"/>
    <col min="15887" max="15887" width="12.75" style="95" customWidth="1"/>
    <col min="15888" max="15888" width="14.5" style="95" customWidth="1"/>
    <col min="15889" max="15889" width="17.25" style="95" customWidth="1"/>
    <col min="15890" max="15890" width="11.625" style="95" customWidth="1"/>
    <col min="15891" max="15891" width="19.375" style="95" bestFit="1" customWidth="1"/>
    <col min="15892" max="15892" width="15.375" style="95" customWidth="1"/>
    <col min="15893" max="16128" width="7.875" style="95"/>
    <col min="16129" max="16129" width="20.625" style="95" customWidth="1"/>
    <col min="16130" max="16130" width="9.625" style="95" customWidth="1"/>
    <col min="16131" max="16139" width="0" style="95" hidden="1" customWidth="1"/>
    <col min="16140" max="16140" width="12.25" style="95" customWidth="1"/>
    <col min="16141" max="16141" width="14.75" style="95" customWidth="1"/>
    <col min="16142" max="16142" width="11.625" style="95" customWidth="1"/>
    <col min="16143" max="16143" width="12.75" style="95" customWidth="1"/>
    <col min="16144" max="16144" width="14.5" style="95" customWidth="1"/>
    <col min="16145" max="16145" width="17.25" style="95" customWidth="1"/>
    <col min="16146" max="16146" width="11.625" style="95" customWidth="1"/>
    <col min="16147" max="16147" width="19.375" style="95" bestFit="1" customWidth="1"/>
    <col min="16148" max="16148" width="15.375" style="95" customWidth="1"/>
    <col min="16149" max="16384" width="7.875" style="95"/>
  </cols>
  <sheetData>
    <row r="1" spans="1:20" s="42" customFormat="1" x14ac:dyDescent="0.4">
      <c r="A1" s="42" t="s">
        <v>27</v>
      </c>
      <c r="B1" s="43"/>
      <c r="C1" s="116"/>
      <c r="D1" s="117"/>
      <c r="E1" s="116"/>
      <c r="F1" s="116"/>
      <c r="G1" s="118"/>
      <c r="H1" s="118"/>
      <c r="I1" s="118"/>
      <c r="J1" s="118"/>
      <c r="K1" s="44"/>
      <c r="L1" s="46"/>
      <c r="M1" s="46"/>
      <c r="N1" s="46"/>
      <c r="O1" s="98"/>
      <c r="P1" s="98"/>
      <c r="Q1" s="98"/>
      <c r="R1" s="98"/>
    </row>
    <row r="2" spans="1:20" s="47" customFormat="1" ht="21" customHeight="1" x14ac:dyDescent="0.4">
      <c r="B2" s="48"/>
      <c r="C2" s="99"/>
      <c r="D2" s="51"/>
      <c r="E2" s="99"/>
      <c r="F2" s="99"/>
      <c r="G2" s="99"/>
      <c r="H2" s="99"/>
      <c r="I2" s="99"/>
      <c r="J2" s="99"/>
      <c r="K2" s="49"/>
      <c r="L2" s="50"/>
      <c r="M2" s="50"/>
      <c r="N2" s="50"/>
      <c r="O2" s="50"/>
      <c r="P2" s="99" t="s">
        <v>7</v>
      </c>
      <c r="Q2" s="50"/>
      <c r="R2" s="50"/>
      <c r="S2" s="45"/>
    </row>
    <row r="3" spans="1:20" s="47" customFormat="1" x14ac:dyDescent="0.4">
      <c r="A3" s="251" t="s">
        <v>28</v>
      </c>
      <c r="B3" s="252" t="s">
        <v>29</v>
      </c>
      <c r="C3" s="254" t="s">
        <v>30</v>
      </c>
      <c r="D3" s="254"/>
      <c r="E3" s="254"/>
      <c r="F3" s="254"/>
      <c r="G3" s="254"/>
      <c r="H3" s="254"/>
      <c r="I3" s="254"/>
      <c r="J3" s="254"/>
      <c r="K3" s="254"/>
      <c r="L3" s="255" t="s">
        <v>31</v>
      </c>
      <c r="M3" s="255"/>
      <c r="N3" s="255"/>
      <c r="O3" s="255"/>
      <c r="P3" s="256" t="s">
        <v>14</v>
      </c>
      <c r="Q3" s="50"/>
      <c r="R3" s="50"/>
      <c r="S3" s="45"/>
    </row>
    <row r="4" spans="1:20" s="47" customFormat="1" ht="94.5" x14ac:dyDescent="0.4">
      <c r="A4" s="251"/>
      <c r="B4" s="253"/>
      <c r="C4" s="54" t="s">
        <v>32</v>
      </c>
      <c r="D4" s="53" t="s">
        <v>33</v>
      </c>
      <c r="E4" s="54" t="s">
        <v>34</v>
      </c>
      <c r="F4" s="54" t="s">
        <v>35</v>
      </c>
      <c r="G4" s="54" t="s">
        <v>36</v>
      </c>
      <c r="H4" s="54" t="s">
        <v>37</v>
      </c>
      <c r="I4" s="54" t="s">
        <v>38</v>
      </c>
      <c r="J4" s="54" t="s">
        <v>39</v>
      </c>
      <c r="K4" s="52" t="s">
        <v>14</v>
      </c>
      <c r="L4" s="54" t="s">
        <v>40</v>
      </c>
      <c r="M4" s="52" t="s">
        <v>41</v>
      </c>
      <c r="N4" s="54" t="s">
        <v>42</v>
      </c>
      <c r="O4" s="100" t="s">
        <v>14</v>
      </c>
      <c r="P4" s="256"/>
      <c r="Q4" s="50"/>
      <c r="R4" s="50"/>
      <c r="S4" s="45"/>
    </row>
    <row r="5" spans="1:20" s="59" customFormat="1" x14ac:dyDescent="0.4">
      <c r="A5" s="55" t="s">
        <v>43</v>
      </c>
      <c r="B5" s="56"/>
      <c r="C5" s="119"/>
      <c r="D5" s="120"/>
      <c r="E5" s="119"/>
      <c r="F5" s="119"/>
      <c r="G5" s="119"/>
      <c r="H5" s="119"/>
      <c r="I5" s="119"/>
      <c r="J5" s="119"/>
      <c r="K5" s="57"/>
      <c r="L5" s="58"/>
      <c r="M5" s="58"/>
      <c r="N5" s="58"/>
      <c r="O5" s="58"/>
      <c r="P5" s="58"/>
      <c r="Q5" s="101"/>
      <c r="R5" s="101"/>
      <c r="S5" s="60"/>
    </row>
    <row r="6" spans="1:20" s="63" customFormat="1" x14ac:dyDescent="0.2">
      <c r="A6" s="61" t="s">
        <v>44</v>
      </c>
      <c r="B6" s="62">
        <v>2100400007</v>
      </c>
      <c r="C6" s="121">
        <v>39927513.640000001</v>
      </c>
      <c r="D6" s="122">
        <v>26934440.949999999</v>
      </c>
      <c r="E6" s="121">
        <v>50838798.899999999</v>
      </c>
      <c r="F6" s="121">
        <v>20556547.07</v>
      </c>
      <c r="G6" s="121">
        <v>3618086.7</v>
      </c>
      <c r="H6" s="121">
        <v>7557565.9500000002</v>
      </c>
      <c r="I6" s="121">
        <v>96089.29</v>
      </c>
      <c r="J6" s="121">
        <v>0</v>
      </c>
      <c r="K6" s="71">
        <f>SUM(C6:J6)</f>
        <v>149529042.49999997</v>
      </c>
      <c r="L6" s="111">
        <v>1303342.6499999999</v>
      </c>
      <c r="M6" s="111">
        <v>3015149.94</v>
      </c>
      <c r="N6" s="111">
        <v>972446.1</v>
      </c>
      <c r="O6" s="72">
        <f>SUM(L6:N6)</f>
        <v>5290938.6899999995</v>
      </c>
      <c r="P6" s="77">
        <f>K6+O6</f>
        <v>154819981.18999997</v>
      </c>
      <c r="Q6" s="74"/>
      <c r="R6" s="74"/>
      <c r="S6" s="64"/>
      <c r="T6" s="63">
        <f>+Q6-S6</f>
        <v>0</v>
      </c>
    </row>
    <row r="7" spans="1:20" s="63" customFormat="1" ht="31.5" x14ac:dyDescent="0.2">
      <c r="A7" s="61" t="s">
        <v>45</v>
      </c>
      <c r="B7" s="62">
        <v>2100400008</v>
      </c>
      <c r="C7" s="121">
        <v>25953774.099999998</v>
      </c>
      <c r="D7" s="122">
        <v>0</v>
      </c>
      <c r="E7" s="123">
        <v>46430951.170000002</v>
      </c>
      <c r="F7" s="121">
        <v>11083623.439999999</v>
      </c>
      <c r="G7" s="121">
        <v>17026676.68</v>
      </c>
      <c r="H7" s="121">
        <v>3001921.43</v>
      </c>
      <c r="I7" s="123">
        <v>0</v>
      </c>
      <c r="J7" s="121">
        <v>0</v>
      </c>
      <c r="K7" s="71">
        <f t="shared" ref="K7:K20" si="0">SUM(C7:J7)</f>
        <v>103496946.81999999</v>
      </c>
      <c r="L7" s="111">
        <v>1324535.21</v>
      </c>
      <c r="M7" s="111">
        <v>3064176.77</v>
      </c>
      <c r="N7" s="111">
        <v>988258.24</v>
      </c>
      <c r="O7" s="72">
        <f t="shared" ref="O7:O18" si="1">SUM(L7:N7)</f>
        <v>5376970.2200000007</v>
      </c>
      <c r="P7" s="77">
        <f>K7+O7</f>
        <v>108873917.03999999</v>
      </c>
      <c r="Q7" s="74"/>
      <c r="R7" s="74"/>
      <c r="S7" s="64"/>
      <c r="T7" s="63">
        <f t="shared" ref="T7:T50" si="2">+Q7-S7</f>
        <v>0</v>
      </c>
    </row>
    <row r="8" spans="1:20" s="65" customFormat="1" x14ac:dyDescent="0.3">
      <c r="A8" s="61" t="s">
        <v>46</v>
      </c>
      <c r="B8" s="62">
        <v>2100400009</v>
      </c>
      <c r="C8" s="121">
        <v>130993926.81999999</v>
      </c>
      <c r="D8" s="122">
        <v>0</v>
      </c>
      <c r="E8" s="124">
        <v>77011154.840000004</v>
      </c>
      <c r="F8" s="121">
        <v>10930979.869999999</v>
      </c>
      <c r="G8" s="121">
        <v>5675467.6100000003</v>
      </c>
      <c r="H8" s="121">
        <v>2373193.2000000002</v>
      </c>
      <c r="I8" s="121">
        <v>0</v>
      </c>
      <c r="J8" s="124">
        <v>1</v>
      </c>
      <c r="K8" s="80">
        <f t="shared" si="0"/>
        <v>226984723.34</v>
      </c>
      <c r="L8" s="111">
        <v>1939119.55</v>
      </c>
      <c r="M8" s="111">
        <v>4485954.78</v>
      </c>
      <c r="N8" s="111">
        <v>1446810.06</v>
      </c>
      <c r="O8" s="76">
        <f t="shared" si="1"/>
        <v>7871884.3900000006</v>
      </c>
      <c r="P8" s="73">
        <f>K8+O8</f>
        <v>234856607.73000002</v>
      </c>
      <c r="Q8" s="102"/>
      <c r="R8" s="78"/>
      <c r="S8" s="66"/>
      <c r="T8" s="63">
        <f t="shared" si="2"/>
        <v>0</v>
      </c>
    </row>
    <row r="9" spans="1:20" s="63" customFormat="1" x14ac:dyDescent="0.2">
      <c r="A9" s="61" t="s">
        <v>47</v>
      </c>
      <c r="B9" s="62">
        <v>2100400010</v>
      </c>
      <c r="C9" s="121">
        <v>42889096.159999996</v>
      </c>
      <c r="D9" s="122">
        <v>78076800</v>
      </c>
      <c r="E9" s="125">
        <v>45291083.960000001</v>
      </c>
      <c r="F9" s="121">
        <v>6974328.5800000001</v>
      </c>
      <c r="G9" s="121">
        <v>3116030.91</v>
      </c>
      <c r="H9" s="121">
        <v>4168587.96</v>
      </c>
      <c r="I9" s="123">
        <v>0</v>
      </c>
      <c r="J9" s="121">
        <v>0</v>
      </c>
      <c r="K9" s="71">
        <f t="shared" si="0"/>
        <v>180515927.57000002</v>
      </c>
      <c r="L9" s="111">
        <v>1091417.01</v>
      </c>
      <c r="M9" s="111">
        <v>2524881.65</v>
      </c>
      <c r="N9" s="111">
        <v>814324.79</v>
      </c>
      <c r="O9" s="72">
        <f t="shared" si="1"/>
        <v>4430623.45</v>
      </c>
      <c r="P9" s="77">
        <f t="shared" ref="P9:P36" si="3">K9+O9</f>
        <v>184946551.02000001</v>
      </c>
      <c r="Q9" s="74"/>
      <c r="R9" s="74"/>
      <c r="S9" s="64"/>
      <c r="T9" s="63">
        <f t="shared" si="2"/>
        <v>0</v>
      </c>
    </row>
    <row r="10" spans="1:20" s="63" customFormat="1" x14ac:dyDescent="0.2">
      <c r="A10" s="61" t="s">
        <v>48</v>
      </c>
      <c r="B10" s="62">
        <v>2100400011</v>
      </c>
      <c r="C10" s="126">
        <v>12604037.810000001</v>
      </c>
      <c r="D10" s="122">
        <v>0</v>
      </c>
      <c r="E10" s="121">
        <v>36544906.32</v>
      </c>
      <c r="F10" s="121">
        <v>15055829.539999999</v>
      </c>
      <c r="G10" s="121">
        <v>636995.48</v>
      </c>
      <c r="H10" s="123">
        <v>1680942.57</v>
      </c>
      <c r="I10" s="121">
        <v>834036.5</v>
      </c>
      <c r="J10" s="123">
        <v>0</v>
      </c>
      <c r="K10" s="71">
        <f>SUM(C10:J10)</f>
        <v>67356748.219999999</v>
      </c>
      <c r="L10" s="111">
        <v>741739.72</v>
      </c>
      <c r="M10" s="111">
        <v>1715938.99</v>
      </c>
      <c r="N10" s="112">
        <v>553424.61</v>
      </c>
      <c r="O10" s="72">
        <f t="shared" si="1"/>
        <v>3011103.32</v>
      </c>
      <c r="P10" s="77">
        <f t="shared" si="3"/>
        <v>70367851.539999992</v>
      </c>
      <c r="Q10" s="74"/>
      <c r="R10" s="74"/>
      <c r="S10" s="64"/>
      <c r="T10" s="63">
        <f t="shared" si="2"/>
        <v>0</v>
      </c>
    </row>
    <row r="11" spans="1:20" s="63" customFormat="1" ht="31.5" x14ac:dyDescent="0.2">
      <c r="A11" s="61" t="s">
        <v>49</v>
      </c>
      <c r="B11" s="62">
        <v>2100400012</v>
      </c>
      <c r="C11" s="121">
        <v>47679721.979999997</v>
      </c>
      <c r="D11" s="122">
        <v>179679730</v>
      </c>
      <c r="E11" s="121">
        <v>89549875.280000001</v>
      </c>
      <c r="F11" s="121">
        <v>12007727.27</v>
      </c>
      <c r="G11" s="121">
        <v>1383138.1</v>
      </c>
      <c r="H11" s="121">
        <v>2866749.24</v>
      </c>
      <c r="I11" s="121">
        <v>0</v>
      </c>
      <c r="J11" s="121">
        <v>0</v>
      </c>
      <c r="K11" s="71">
        <f t="shared" si="0"/>
        <v>333166941.87</v>
      </c>
      <c r="L11" s="111">
        <v>1886138.14</v>
      </c>
      <c r="M11" s="111">
        <v>4363387.71</v>
      </c>
      <c r="N11" s="111">
        <v>1407279.73</v>
      </c>
      <c r="O11" s="72">
        <f t="shared" si="1"/>
        <v>7656805.5800000001</v>
      </c>
      <c r="P11" s="77">
        <f t="shared" si="3"/>
        <v>340823747.44999999</v>
      </c>
      <c r="Q11" s="74"/>
      <c r="R11" s="74"/>
      <c r="S11" s="64"/>
      <c r="T11" s="63">
        <f t="shared" si="2"/>
        <v>0</v>
      </c>
    </row>
    <row r="12" spans="1:20" s="63" customFormat="1" ht="31.5" x14ac:dyDescent="0.2">
      <c r="A12" s="61" t="s">
        <v>50</v>
      </c>
      <c r="B12" s="62">
        <v>2100400056</v>
      </c>
      <c r="C12" s="121">
        <v>68977780.939999998</v>
      </c>
      <c r="D12" s="122">
        <v>0</v>
      </c>
      <c r="E12" s="123">
        <v>11114318.789999999</v>
      </c>
      <c r="F12" s="121">
        <v>4076852.2</v>
      </c>
      <c r="G12" s="121">
        <v>439335.35</v>
      </c>
      <c r="H12" s="121">
        <v>412394</v>
      </c>
      <c r="I12" s="121">
        <v>0</v>
      </c>
      <c r="J12" s="121">
        <v>0</v>
      </c>
      <c r="K12" s="71">
        <f t="shared" si="0"/>
        <v>85020681.279999986</v>
      </c>
      <c r="L12" s="111">
        <v>413254.99</v>
      </c>
      <c r="M12" s="111">
        <v>956023.15</v>
      </c>
      <c r="N12" s="111">
        <v>308336.57</v>
      </c>
      <c r="O12" s="72">
        <f t="shared" si="1"/>
        <v>1677614.7100000002</v>
      </c>
      <c r="P12" s="77">
        <f t="shared" si="3"/>
        <v>86698295.98999998</v>
      </c>
      <c r="Q12" s="74"/>
      <c r="R12" s="74"/>
      <c r="S12" s="64"/>
      <c r="T12" s="63">
        <f t="shared" si="2"/>
        <v>0</v>
      </c>
    </row>
    <row r="13" spans="1:20" s="63" customFormat="1" ht="27" customHeight="1" x14ac:dyDescent="0.2">
      <c r="A13" s="61" t="s">
        <v>51</v>
      </c>
      <c r="B13" s="62">
        <v>2100400057</v>
      </c>
      <c r="C13" s="121"/>
      <c r="D13" s="122"/>
      <c r="E13" s="123"/>
      <c r="F13" s="121"/>
      <c r="G13" s="121"/>
      <c r="H13" s="121"/>
      <c r="I13" s="121"/>
      <c r="J13" s="121"/>
      <c r="K13" s="71">
        <f t="shared" si="0"/>
        <v>0</v>
      </c>
      <c r="L13" s="111"/>
      <c r="M13" s="111"/>
      <c r="N13" s="111"/>
      <c r="O13" s="72">
        <f t="shared" si="1"/>
        <v>0</v>
      </c>
      <c r="P13" s="77">
        <f t="shared" si="3"/>
        <v>0</v>
      </c>
      <c r="Q13" s="74"/>
      <c r="R13" s="74"/>
      <c r="S13" s="64"/>
      <c r="T13" s="63">
        <f t="shared" si="2"/>
        <v>0</v>
      </c>
    </row>
    <row r="14" spans="1:20" s="63" customFormat="1" x14ac:dyDescent="0.2">
      <c r="A14" s="61" t="s">
        <v>52</v>
      </c>
      <c r="B14" s="62">
        <v>2100400058</v>
      </c>
      <c r="C14" s="121">
        <v>7308293.21</v>
      </c>
      <c r="D14" s="122">
        <v>0</v>
      </c>
      <c r="E14" s="123">
        <v>11833358.52</v>
      </c>
      <c r="F14" s="121">
        <v>4917321.5</v>
      </c>
      <c r="G14" s="121">
        <v>667854.56999999995</v>
      </c>
      <c r="H14" s="121">
        <v>280203</v>
      </c>
      <c r="I14" s="123">
        <v>0</v>
      </c>
      <c r="J14" s="121">
        <v>0</v>
      </c>
      <c r="K14" s="71">
        <f t="shared" si="0"/>
        <v>25007030.800000001</v>
      </c>
      <c r="L14" s="111">
        <v>392062.42</v>
      </c>
      <c r="M14" s="111">
        <v>906996.32</v>
      </c>
      <c r="N14" s="111">
        <v>292524.44</v>
      </c>
      <c r="O14" s="72">
        <f t="shared" si="1"/>
        <v>1591583.18</v>
      </c>
      <c r="P14" s="77">
        <f t="shared" si="3"/>
        <v>26598613.98</v>
      </c>
      <c r="Q14" s="74"/>
      <c r="R14" s="74"/>
      <c r="S14" s="64"/>
      <c r="T14" s="63">
        <f t="shared" si="2"/>
        <v>0</v>
      </c>
    </row>
    <row r="15" spans="1:20" s="63" customFormat="1" x14ac:dyDescent="0.2">
      <c r="A15" s="61" t="s">
        <v>53</v>
      </c>
      <c r="B15" s="62">
        <v>2100400061</v>
      </c>
      <c r="C15" s="121">
        <v>35357076.420000002</v>
      </c>
      <c r="D15" s="122">
        <v>0</v>
      </c>
      <c r="E15" s="121">
        <v>37902111.189999998</v>
      </c>
      <c r="F15" s="121">
        <v>9620385.5999999996</v>
      </c>
      <c r="G15" s="121">
        <v>4163180.43</v>
      </c>
      <c r="H15" s="121">
        <v>618792.89</v>
      </c>
      <c r="I15" s="121">
        <v>24505</v>
      </c>
      <c r="J15" s="121">
        <v>0</v>
      </c>
      <c r="K15" s="71">
        <f t="shared" si="0"/>
        <v>87686051.530000001</v>
      </c>
      <c r="L15" s="111">
        <v>1049031.8899999999</v>
      </c>
      <c r="M15" s="111">
        <v>2426828</v>
      </c>
      <c r="N15" s="112">
        <v>782700.52</v>
      </c>
      <c r="O15" s="72">
        <f t="shared" si="1"/>
        <v>4258560.41</v>
      </c>
      <c r="P15" s="77">
        <f t="shared" si="3"/>
        <v>91944611.939999998</v>
      </c>
      <c r="Q15" s="74"/>
      <c r="R15" s="74"/>
      <c r="S15" s="64"/>
      <c r="T15" s="63">
        <f t="shared" si="2"/>
        <v>0</v>
      </c>
    </row>
    <row r="16" spans="1:20" s="63" customFormat="1" ht="31.5" x14ac:dyDescent="0.2">
      <c r="A16" s="67" t="s">
        <v>54</v>
      </c>
      <c r="B16" s="68">
        <v>2100400062</v>
      </c>
      <c r="C16" s="121">
        <v>12762327.699999999</v>
      </c>
      <c r="D16" s="122">
        <v>454204</v>
      </c>
      <c r="E16" s="123">
        <v>24694779.530000001</v>
      </c>
      <c r="F16" s="121">
        <v>16900814.039999999</v>
      </c>
      <c r="G16" s="121">
        <v>412183.42</v>
      </c>
      <c r="H16" s="121">
        <v>2748363.81</v>
      </c>
      <c r="I16" s="121">
        <v>351340.46</v>
      </c>
      <c r="J16" s="121">
        <v>3</v>
      </c>
      <c r="K16" s="71">
        <f t="shared" si="0"/>
        <v>58324015.960000008</v>
      </c>
      <c r="L16" s="111">
        <v>519217.8</v>
      </c>
      <c r="M16" s="111">
        <v>1201157.29</v>
      </c>
      <c r="N16" s="111">
        <v>387397.23</v>
      </c>
      <c r="O16" s="72">
        <f t="shared" si="1"/>
        <v>2107772.3200000003</v>
      </c>
      <c r="P16" s="103">
        <f t="shared" si="3"/>
        <v>60431788.280000009</v>
      </c>
      <c r="Q16" s="74"/>
      <c r="R16" s="74"/>
      <c r="S16" s="64"/>
      <c r="T16" s="63">
        <f t="shared" si="2"/>
        <v>0</v>
      </c>
    </row>
    <row r="17" spans="1:20" s="63" customFormat="1" x14ac:dyDescent="0.2">
      <c r="A17" s="67" t="s">
        <v>55</v>
      </c>
      <c r="B17" s="68">
        <v>2100400065</v>
      </c>
      <c r="C17" s="121">
        <v>11920059.5</v>
      </c>
      <c r="D17" s="122">
        <v>12528273.65</v>
      </c>
      <c r="E17" s="123">
        <v>14601690.83</v>
      </c>
      <c r="F17" s="121">
        <v>13410124.890000001</v>
      </c>
      <c r="G17" s="121">
        <v>278873.52</v>
      </c>
      <c r="H17" s="121">
        <v>1339388.02</v>
      </c>
      <c r="I17" s="121">
        <v>8420.56</v>
      </c>
      <c r="J17" s="123">
        <v>0</v>
      </c>
      <c r="K17" s="71">
        <f t="shared" si="0"/>
        <v>54086830.970000006</v>
      </c>
      <c r="L17" s="111">
        <v>392062.42</v>
      </c>
      <c r="M17" s="111">
        <v>906996.32</v>
      </c>
      <c r="N17" s="111">
        <v>292524.44</v>
      </c>
      <c r="O17" s="72">
        <f t="shared" si="1"/>
        <v>1591583.18</v>
      </c>
      <c r="P17" s="103">
        <f t="shared" si="3"/>
        <v>55678414.150000006</v>
      </c>
      <c r="Q17" s="74"/>
      <c r="R17" s="74"/>
      <c r="S17" s="64"/>
      <c r="T17" s="63">
        <f t="shared" si="2"/>
        <v>0</v>
      </c>
    </row>
    <row r="18" spans="1:20" s="63" customFormat="1" x14ac:dyDescent="0.2">
      <c r="A18" s="67" t="s">
        <v>56</v>
      </c>
      <c r="B18" s="68">
        <v>2100400066</v>
      </c>
      <c r="C18" s="121">
        <v>6809681.8600000003</v>
      </c>
      <c r="D18" s="122">
        <v>0</v>
      </c>
      <c r="E18" s="123">
        <v>7639572.4500000002</v>
      </c>
      <c r="F18" s="121">
        <v>6567186.7699999996</v>
      </c>
      <c r="G18" s="121">
        <v>138494.21</v>
      </c>
      <c r="H18" s="121">
        <v>961057.7</v>
      </c>
      <c r="I18" s="121">
        <v>0</v>
      </c>
      <c r="J18" s="123">
        <v>0</v>
      </c>
      <c r="K18" s="71">
        <f t="shared" si="0"/>
        <v>22115992.989999998</v>
      </c>
      <c r="L18" s="111">
        <v>243714.48</v>
      </c>
      <c r="M18" s="111">
        <v>563808.52</v>
      </c>
      <c r="N18" s="111">
        <v>181839.52</v>
      </c>
      <c r="O18" s="72">
        <f t="shared" si="1"/>
        <v>989362.52</v>
      </c>
      <c r="P18" s="103">
        <f t="shared" si="3"/>
        <v>23105355.509999998</v>
      </c>
      <c r="Q18" s="74"/>
      <c r="R18" s="74"/>
      <c r="S18" s="64"/>
      <c r="T18" s="63">
        <f t="shared" si="2"/>
        <v>0</v>
      </c>
    </row>
    <row r="19" spans="1:20" s="63" customFormat="1" x14ac:dyDescent="0.2">
      <c r="A19" s="67" t="s">
        <v>57</v>
      </c>
      <c r="B19" s="68">
        <v>2100400067</v>
      </c>
      <c r="C19" s="121">
        <v>35931349.960000001</v>
      </c>
      <c r="D19" s="122">
        <v>0</v>
      </c>
      <c r="E19" s="123">
        <v>7031311.9100000001</v>
      </c>
      <c r="F19" s="121">
        <v>4193903.76</v>
      </c>
      <c r="G19" s="121">
        <v>45404.47</v>
      </c>
      <c r="H19" s="121">
        <v>659220.21</v>
      </c>
      <c r="I19" s="121">
        <v>0</v>
      </c>
      <c r="J19" s="123">
        <v>0</v>
      </c>
      <c r="K19" s="71">
        <f t="shared" si="0"/>
        <v>47861190.310000002</v>
      </c>
      <c r="L19" s="111">
        <v>222521.92</v>
      </c>
      <c r="M19" s="111">
        <v>514781.7</v>
      </c>
      <c r="N19" s="111">
        <v>166027.38</v>
      </c>
      <c r="O19" s="72">
        <f>SUM(L19:N19)</f>
        <v>903331</v>
      </c>
      <c r="P19" s="103">
        <f t="shared" si="3"/>
        <v>48764521.310000002</v>
      </c>
      <c r="Q19" s="74"/>
      <c r="R19" s="74"/>
      <c r="S19" s="64"/>
      <c r="T19" s="63">
        <f t="shared" si="2"/>
        <v>0</v>
      </c>
    </row>
    <row r="20" spans="1:20" s="63" customFormat="1" ht="31.5" x14ac:dyDescent="0.2">
      <c r="A20" s="67" t="s">
        <v>58</v>
      </c>
      <c r="B20" s="68">
        <v>2100400073</v>
      </c>
      <c r="C20" s="121">
        <v>3900558.28</v>
      </c>
      <c r="D20" s="122">
        <v>0</v>
      </c>
      <c r="E20" s="123">
        <v>9404352.4700000007</v>
      </c>
      <c r="F20" s="121">
        <v>6399429.8300000001</v>
      </c>
      <c r="G20" s="121">
        <v>341220.28</v>
      </c>
      <c r="H20" s="121">
        <v>433286</v>
      </c>
      <c r="I20" s="121">
        <v>311634.02</v>
      </c>
      <c r="J20" s="123">
        <v>0</v>
      </c>
      <c r="K20" s="71">
        <f t="shared" si="0"/>
        <v>20790480.879999999</v>
      </c>
      <c r="L20" s="111">
        <v>498025.24</v>
      </c>
      <c r="M20" s="111">
        <v>1152130.46</v>
      </c>
      <c r="N20" s="111">
        <v>371585.1</v>
      </c>
      <c r="O20" s="72">
        <f>SUM(L20:N20)</f>
        <v>2021740.7999999998</v>
      </c>
      <c r="P20" s="103">
        <f t="shared" si="3"/>
        <v>22812221.68</v>
      </c>
      <c r="Q20" s="74"/>
      <c r="R20" s="74"/>
      <c r="S20" s="64"/>
      <c r="T20" s="63">
        <f t="shared" si="2"/>
        <v>0</v>
      </c>
    </row>
    <row r="21" spans="1:20" s="74" customFormat="1" x14ac:dyDescent="0.2">
      <c r="A21" s="69" t="s">
        <v>59</v>
      </c>
      <c r="B21" s="70">
        <v>2100400013</v>
      </c>
      <c r="C21" s="121">
        <v>420947726.86000001</v>
      </c>
      <c r="D21" s="121">
        <v>41824977.109999999</v>
      </c>
      <c r="E21" s="121">
        <v>320717634.11000001</v>
      </c>
      <c r="F21" s="121">
        <v>6364267.5800000001</v>
      </c>
      <c r="G21" s="121">
        <v>74367519.310000002</v>
      </c>
      <c r="H21" s="123">
        <v>0</v>
      </c>
      <c r="I21" s="121">
        <v>0</v>
      </c>
      <c r="J21" s="121">
        <v>0</v>
      </c>
      <c r="K21" s="71">
        <f t="shared" ref="K21:K36" si="4">SUM(C21:J21)</f>
        <v>864222124.97000003</v>
      </c>
      <c r="L21" s="111">
        <v>19640488.300000001</v>
      </c>
      <c r="M21" s="111">
        <v>0</v>
      </c>
      <c r="N21" s="111">
        <v>0</v>
      </c>
      <c r="O21" s="72">
        <f t="shared" ref="O21:O36" si="5">SUM(L21:N21)</f>
        <v>19640488.300000001</v>
      </c>
      <c r="P21" s="73">
        <f t="shared" si="3"/>
        <v>883862613.26999998</v>
      </c>
      <c r="S21" s="75"/>
      <c r="T21" s="74">
        <f t="shared" si="2"/>
        <v>0</v>
      </c>
    </row>
    <row r="22" spans="1:20" s="63" customFormat="1" x14ac:dyDescent="0.2">
      <c r="A22" s="61" t="s">
        <v>60</v>
      </c>
      <c r="B22" s="62">
        <v>2100400014</v>
      </c>
      <c r="C22" s="121">
        <v>110152273.95999999</v>
      </c>
      <c r="D22" s="121">
        <v>36067460.619999997</v>
      </c>
      <c r="E22" s="121">
        <v>177368878.80000001</v>
      </c>
      <c r="F22" s="121">
        <v>4754875.3899999997</v>
      </c>
      <c r="G22" s="121">
        <v>34622957.140000001</v>
      </c>
      <c r="H22" s="121">
        <v>1272931.8999999999</v>
      </c>
      <c r="I22" s="121">
        <v>120000</v>
      </c>
      <c r="J22" s="121">
        <v>0</v>
      </c>
      <c r="K22" s="71">
        <f t="shared" si="4"/>
        <v>364359377.80999994</v>
      </c>
      <c r="L22" s="111">
        <v>0</v>
      </c>
      <c r="M22" s="111">
        <v>10491741.24</v>
      </c>
      <c r="N22" s="111">
        <v>0</v>
      </c>
      <c r="O22" s="72">
        <f t="shared" si="5"/>
        <v>10491741.24</v>
      </c>
      <c r="P22" s="73">
        <f t="shared" si="3"/>
        <v>374851119.04999995</v>
      </c>
      <c r="Q22" s="74"/>
      <c r="R22" s="74"/>
      <c r="S22" s="64"/>
      <c r="T22" s="63">
        <f t="shared" si="2"/>
        <v>0</v>
      </c>
    </row>
    <row r="23" spans="1:20" s="63" customFormat="1" ht="31.5" x14ac:dyDescent="0.2">
      <c r="A23" s="61" t="s">
        <v>61</v>
      </c>
      <c r="B23" s="62">
        <v>2100400015</v>
      </c>
      <c r="C23" s="121">
        <v>15288930.869999999</v>
      </c>
      <c r="D23" s="122">
        <v>3255268</v>
      </c>
      <c r="E23" s="121">
        <v>63242504.609999999</v>
      </c>
      <c r="F23" s="121">
        <v>4458521.95</v>
      </c>
      <c r="G23" s="121">
        <v>7161535.2199999997</v>
      </c>
      <c r="H23" s="121">
        <v>652216.4</v>
      </c>
      <c r="I23" s="123">
        <v>36000</v>
      </c>
      <c r="J23" s="121">
        <v>0</v>
      </c>
      <c r="K23" s="71">
        <f t="shared" si="4"/>
        <v>94094977.049999997</v>
      </c>
      <c r="L23" s="111">
        <v>0</v>
      </c>
      <c r="M23" s="111">
        <v>3382851.15</v>
      </c>
      <c r="N23" s="111">
        <v>0</v>
      </c>
      <c r="O23" s="72">
        <f t="shared" si="5"/>
        <v>3382851.15</v>
      </c>
      <c r="P23" s="73">
        <f t="shared" si="3"/>
        <v>97477828.200000003</v>
      </c>
      <c r="Q23" s="74"/>
      <c r="R23" s="74"/>
      <c r="S23" s="64"/>
      <c r="T23" s="63">
        <f t="shared" si="2"/>
        <v>0</v>
      </c>
    </row>
    <row r="24" spans="1:20" s="78" customFormat="1" ht="31.5" x14ac:dyDescent="0.2">
      <c r="A24" s="69" t="s">
        <v>62</v>
      </c>
      <c r="B24" s="70">
        <v>2100400042</v>
      </c>
      <c r="C24" s="121">
        <v>34664658.100000001</v>
      </c>
      <c r="D24" s="121">
        <v>25751626</v>
      </c>
      <c r="E24" s="121">
        <v>143191332.61000001</v>
      </c>
      <c r="F24" s="121">
        <v>3823693.57</v>
      </c>
      <c r="G24" s="121">
        <v>9621267.5500000007</v>
      </c>
      <c r="H24" s="121">
        <v>8176424.8099999996</v>
      </c>
      <c r="I24" s="121">
        <v>0</v>
      </c>
      <c r="J24" s="121">
        <v>59579.46</v>
      </c>
      <c r="K24" s="71">
        <f t="shared" si="4"/>
        <v>225288582.10000002</v>
      </c>
      <c r="L24" s="111">
        <v>0</v>
      </c>
      <c r="M24" s="111">
        <v>9535718.0600000005</v>
      </c>
      <c r="N24" s="111">
        <v>0</v>
      </c>
      <c r="O24" s="76">
        <f t="shared" si="5"/>
        <v>9535718.0600000005</v>
      </c>
      <c r="P24" s="77">
        <f t="shared" si="3"/>
        <v>234824300.16000003</v>
      </c>
      <c r="R24" s="74"/>
      <c r="S24" s="79"/>
      <c r="T24" s="74">
        <f t="shared" si="2"/>
        <v>0</v>
      </c>
    </row>
    <row r="25" spans="1:20" s="65" customFormat="1" ht="31.5" x14ac:dyDescent="0.2">
      <c r="A25" s="61" t="s">
        <v>63</v>
      </c>
      <c r="B25" s="62">
        <v>2100400039</v>
      </c>
      <c r="C25" s="121">
        <v>26146794.879999999</v>
      </c>
      <c r="D25" s="122">
        <v>10763477</v>
      </c>
      <c r="E25" s="121">
        <v>105185688.56</v>
      </c>
      <c r="F25" s="121">
        <v>2919506.5</v>
      </c>
      <c r="G25" s="121">
        <v>10252476.720000001</v>
      </c>
      <c r="H25" s="121">
        <v>5352006.41</v>
      </c>
      <c r="I25" s="121">
        <v>0</v>
      </c>
      <c r="J25" s="121">
        <v>0</v>
      </c>
      <c r="K25" s="71">
        <f t="shared" si="4"/>
        <v>160619950.06999999</v>
      </c>
      <c r="L25" s="111">
        <v>0</v>
      </c>
      <c r="M25" s="111">
        <v>6986323.0199999996</v>
      </c>
      <c r="N25" s="111">
        <v>0</v>
      </c>
      <c r="O25" s="76">
        <f t="shared" si="5"/>
        <v>6986323.0199999996</v>
      </c>
      <c r="P25" s="73">
        <f>K25+O25</f>
        <v>167606273.09</v>
      </c>
      <c r="Q25" s="78"/>
      <c r="R25" s="74"/>
      <c r="S25" s="66"/>
      <c r="T25" s="63">
        <f t="shared" si="2"/>
        <v>0</v>
      </c>
    </row>
    <row r="26" spans="1:20" s="63" customFormat="1" ht="31.5" x14ac:dyDescent="0.2">
      <c r="A26" s="61" t="s">
        <v>64</v>
      </c>
      <c r="B26" s="62">
        <v>2100400036</v>
      </c>
      <c r="C26" s="121">
        <v>11941947.65</v>
      </c>
      <c r="D26" s="122">
        <v>10788329.189999999</v>
      </c>
      <c r="E26" s="121">
        <v>59106916.020000003</v>
      </c>
      <c r="F26" s="121">
        <v>4727771.5</v>
      </c>
      <c r="G26" s="121">
        <v>5863190.9800000004</v>
      </c>
      <c r="H26" s="121">
        <v>2429666.1</v>
      </c>
      <c r="I26" s="121">
        <v>0</v>
      </c>
      <c r="J26" s="121">
        <v>0</v>
      </c>
      <c r="K26" s="71">
        <f t="shared" si="4"/>
        <v>94857821.439999998</v>
      </c>
      <c r="L26" s="111">
        <v>0</v>
      </c>
      <c r="M26" s="111">
        <v>3726038.95</v>
      </c>
      <c r="N26" s="111">
        <v>0</v>
      </c>
      <c r="O26" s="72">
        <f t="shared" si="5"/>
        <v>3726038.95</v>
      </c>
      <c r="P26" s="77">
        <f t="shared" si="3"/>
        <v>98583860.390000001</v>
      </c>
      <c r="Q26" s="74"/>
      <c r="R26" s="74"/>
      <c r="S26" s="64"/>
      <c r="T26" s="63">
        <f t="shared" si="2"/>
        <v>0</v>
      </c>
    </row>
    <row r="27" spans="1:20" s="65" customFormat="1" ht="31.5" x14ac:dyDescent="0.2">
      <c r="A27" s="61" t="s">
        <v>65</v>
      </c>
      <c r="B27" s="62">
        <v>2100400016</v>
      </c>
      <c r="C27" s="121">
        <v>12414539.630000001</v>
      </c>
      <c r="D27" s="122">
        <v>5411940.2199999997</v>
      </c>
      <c r="E27" s="121">
        <v>62766875.640000001</v>
      </c>
      <c r="F27" s="121">
        <v>5324927.03</v>
      </c>
      <c r="G27" s="121">
        <v>5850077.3399999999</v>
      </c>
      <c r="H27" s="121">
        <v>2080174.8</v>
      </c>
      <c r="I27" s="121">
        <v>0</v>
      </c>
      <c r="J27" s="121">
        <v>0</v>
      </c>
      <c r="K27" s="80">
        <f>SUM(C27:J27)</f>
        <v>93848534.660000011</v>
      </c>
      <c r="L27" s="111">
        <v>0</v>
      </c>
      <c r="M27" s="111">
        <v>3726038.95</v>
      </c>
      <c r="N27" s="111">
        <v>0</v>
      </c>
      <c r="O27" s="76">
        <f t="shared" si="5"/>
        <v>3726038.95</v>
      </c>
      <c r="P27" s="73">
        <f t="shared" si="3"/>
        <v>97574573.610000014</v>
      </c>
      <c r="Q27" s="78"/>
      <c r="R27" s="74"/>
      <c r="S27" s="66"/>
      <c r="T27" s="63">
        <f t="shared" si="2"/>
        <v>0</v>
      </c>
    </row>
    <row r="28" spans="1:20" s="65" customFormat="1" ht="31.5" x14ac:dyDescent="0.2">
      <c r="A28" s="61" t="s">
        <v>66</v>
      </c>
      <c r="B28" s="62">
        <v>2100400022</v>
      </c>
      <c r="C28" s="121">
        <v>47123836.25</v>
      </c>
      <c r="D28" s="122">
        <v>5160072</v>
      </c>
      <c r="E28" s="121">
        <v>89926225.170000002</v>
      </c>
      <c r="F28" s="121">
        <v>5198093.95</v>
      </c>
      <c r="G28" s="121">
        <v>7802432.3800000008</v>
      </c>
      <c r="H28" s="121">
        <v>5548720.1100000003</v>
      </c>
      <c r="I28" s="121">
        <v>0</v>
      </c>
      <c r="J28" s="121">
        <v>14</v>
      </c>
      <c r="K28" s="80">
        <f t="shared" si="4"/>
        <v>160759393.86000001</v>
      </c>
      <c r="L28" s="111">
        <v>0</v>
      </c>
      <c r="M28" s="111">
        <v>6103840.1200000001</v>
      </c>
      <c r="N28" s="111">
        <v>0</v>
      </c>
      <c r="O28" s="76">
        <f t="shared" si="5"/>
        <v>6103840.1200000001</v>
      </c>
      <c r="P28" s="73">
        <f t="shared" si="3"/>
        <v>166863233.98000002</v>
      </c>
      <c r="Q28" s="78"/>
      <c r="R28" s="74"/>
      <c r="S28" s="66"/>
      <c r="T28" s="63">
        <f t="shared" si="2"/>
        <v>0</v>
      </c>
    </row>
    <row r="29" spans="1:20" s="78" customFormat="1" ht="31.5" x14ac:dyDescent="0.2">
      <c r="A29" s="69" t="s">
        <v>67</v>
      </c>
      <c r="B29" s="70">
        <v>2100400017</v>
      </c>
      <c r="C29" s="121">
        <v>23075864.210000001</v>
      </c>
      <c r="D29" s="121">
        <v>25945381.32</v>
      </c>
      <c r="E29" s="121">
        <v>103767811.44</v>
      </c>
      <c r="F29" s="121">
        <v>5611006</v>
      </c>
      <c r="G29" s="121">
        <v>9855163.129999999</v>
      </c>
      <c r="H29" s="121">
        <v>5266972.74</v>
      </c>
      <c r="I29" s="121">
        <v>0</v>
      </c>
      <c r="J29" s="121">
        <v>17</v>
      </c>
      <c r="K29" s="80">
        <f t="shared" si="4"/>
        <v>173522215.84</v>
      </c>
      <c r="L29" s="111">
        <v>0</v>
      </c>
      <c r="M29" s="111">
        <v>7721725.4500000002</v>
      </c>
      <c r="N29" s="111">
        <v>0</v>
      </c>
      <c r="O29" s="76">
        <f t="shared" si="5"/>
        <v>7721725.4500000002</v>
      </c>
      <c r="P29" s="73">
        <f>K29+O29</f>
        <v>181243941.28999999</v>
      </c>
      <c r="R29" s="74"/>
      <c r="S29" s="79"/>
      <c r="T29" s="74">
        <f t="shared" si="2"/>
        <v>0</v>
      </c>
    </row>
    <row r="30" spans="1:20" s="63" customFormat="1" ht="31.5" x14ac:dyDescent="0.2">
      <c r="A30" s="61" t="s">
        <v>68</v>
      </c>
      <c r="B30" s="62">
        <v>2100400030</v>
      </c>
      <c r="C30" s="121">
        <v>46681803.460000001</v>
      </c>
      <c r="D30" s="122">
        <v>41538282</v>
      </c>
      <c r="E30" s="121">
        <v>106960596.14</v>
      </c>
      <c r="F30" s="121">
        <v>4012689.24</v>
      </c>
      <c r="G30" s="121">
        <v>10226730.189999999</v>
      </c>
      <c r="H30" s="121">
        <v>3643706.25</v>
      </c>
      <c r="I30" s="121">
        <v>0</v>
      </c>
      <c r="J30" s="123">
        <v>29159.53</v>
      </c>
      <c r="K30" s="71">
        <f t="shared" si="4"/>
        <v>213092966.81000003</v>
      </c>
      <c r="L30" s="111">
        <v>0</v>
      </c>
      <c r="M30" s="111">
        <v>4706575.51</v>
      </c>
      <c r="N30" s="111">
        <v>0</v>
      </c>
      <c r="O30" s="72">
        <f t="shared" si="5"/>
        <v>4706575.51</v>
      </c>
      <c r="P30" s="77">
        <f t="shared" si="3"/>
        <v>217799542.32000002</v>
      </c>
      <c r="Q30" s="74"/>
      <c r="R30" s="74"/>
      <c r="S30" s="64"/>
      <c r="T30" s="63">
        <f t="shared" si="2"/>
        <v>0</v>
      </c>
    </row>
    <row r="31" spans="1:20" s="65" customFormat="1" ht="31.5" x14ac:dyDescent="0.2">
      <c r="A31" s="61" t="s">
        <v>69</v>
      </c>
      <c r="B31" s="62">
        <v>2100400031</v>
      </c>
      <c r="C31" s="121">
        <v>7403084.8900000006</v>
      </c>
      <c r="D31" s="122">
        <v>5352093.25</v>
      </c>
      <c r="E31" s="121">
        <v>47488699.509999998</v>
      </c>
      <c r="F31" s="121">
        <v>4347293</v>
      </c>
      <c r="G31" s="121">
        <v>3018881.29</v>
      </c>
      <c r="H31" s="121">
        <v>3934987.9</v>
      </c>
      <c r="I31" s="121">
        <v>11360</v>
      </c>
      <c r="J31" s="124">
        <v>0</v>
      </c>
      <c r="K31" s="80">
        <f t="shared" si="4"/>
        <v>71556399.840000004</v>
      </c>
      <c r="L31" s="111">
        <v>0</v>
      </c>
      <c r="M31" s="111">
        <v>4118253.57</v>
      </c>
      <c r="N31" s="111">
        <v>0</v>
      </c>
      <c r="O31" s="76">
        <f t="shared" si="5"/>
        <v>4118253.57</v>
      </c>
      <c r="P31" s="73">
        <f t="shared" si="3"/>
        <v>75674653.409999996</v>
      </c>
      <c r="Q31" s="78"/>
      <c r="R31" s="74"/>
      <c r="S31" s="66"/>
      <c r="T31" s="63">
        <f t="shared" si="2"/>
        <v>0</v>
      </c>
    </row>
    <row r="32" spans="1:20" s="65" customFormat="1" ht="31.5" x14ac:dyDescent="0.2">
      <c r="A32" s="61" t="s">
        <v>70</v>
      </c>
      <c r="B32" s="62">
        <v>2100400026</v>
      </c>
      <c r="C32" s="121">
        <v>12713195.58</v>
      </c>
      <c r="D32" s="122">
        <v>14013918</v>
      </c>
      <c r="E32" s="121">
        <v>92744129.5</v>
      </c>
      <c r="F32" s="121">
        <v>5988472</v>
      </c>
      <c r="G32" s="121">
        <v>7198564.540000001</v>
      </c>
      <c r="H32" s="121">
        <v>5769646.7400000002</v>
      </c>
      <c r="I32" s="121">
        <v>17987</v>
      </c>
      <c r="J32" s="121">
        <v>0</v>
      </c>
      <c r="K32" s="80">
        <f t="shared" si="4"/>
        <v>138445913.36000001</v>
      </c>
      <c r="L32" s="111">
        <v>0</v>
      </c>
      <c r="M32" s="111">
        <v>5834192.5599999996</v>
      </c>
      <c r="N32" s="111">
        <v>0</v>
      </c>
      <c r="O32" s="76">
        <f t="shared" si="5"/>
        <v>5834192.5599999996</v>
      </c>
      <c r="P32" s="73">
        <f t="shared" si="3"/>
        <v>144280105.92000002</v>
      </c>
      <c r="Q32" s="78"/>
      <c r="R32" s="74"/>
      <c r="S32" s="66"/>
      <c r="T32" s="63">
        <f t="shared" si="2"/>
        <v>0</v>
      </c>
    </row>
    <row r="33" spans="1:20" s="65" customFormat="1" ht="31.5" x14ac:dyDescent="0.2">
      <c r="A33" s="61" t="s">
        <v>71</v>
      </c>
      <c r="B33" s="62">
        <v>2100400034</v>
      </c>
      <c r="C33" s="121">
        <v>49349045.549999997</v>
      </c>
      <c r="D33" s="122">
        <v>11049748</v>
      </c>
      <c r="E33" s="121">
        <v>93535846.200000003</v>
      </c>
      <c r="F33" s="121">
        <v>9670087.5999999996</v>
      </c>
      <c r="G33" s="121">
        <v>10960989.84</v>
      </c>
      <c r="H33" s="121">
        <v>4224514.84</v>
      </c>
      <c r="I33" s="121">
        <v>0</v>
      </c>
      <c r="J33" s="121">
        <v>0</v>
      </c>
      <c r="K33" s="80">
        <f t="shared" si="4"/>
        <v>178790232.03</v>
      </c>
      <c r="L33" s="111">
        <v>0</v>
      </c>
      <c r="M33" s="111">
        <v>4804629.17</v>
      </c>
      <c r="N33" s="111">
        <v>0</v>
      </c>
      <c r="O33" s="76">
        <f t="shared" si="5"/>
        <v>4804629.17</v>
      </c>
      <c r="P33" s="73">
        <f t="shared" si="3"/>
        <v>183594861.19999999</v>
      </c>
      <c r="Q33" s="78"/>
      <c r="R33" s="74"/>
      <c r="T33" s="63">
        <f t="shared" si="2"/>
        <v>0</v>
      </c>
    </row>
    <row r="34" spans="1:20" s="63" customFormat="1" ht="31.5" x14ac:dyDescent="0.2">
      <c r="A34" s="61" t="s">
        <v>72</v>
      </c>
      <c r="B34" s="62">
        <v>2100400046</v>
      </c>
      <c r="C34" s="121">
        <v>34794377.520000003</v>
      </c>
      <c r="D34" s="127">
        <v>10655727</v>
      </c>
      <c r="E34" s="121">
        <v>111387437.86</v>
      </c>
      <c r="F34" s="121">
        <v>8707587.4199999999</v>
      </c>
      <c r="G34" s="121">
        <v>7669697.6099999994</v>
      </c>
      <c r="H34" s="121">
        <v>4003951.71</v>
      </c>
      <c r="I34" s="121">
        <v>0</v>
      </c>
      <c r="J34" s="121">
        <v>31262.15</v>
      </c>
      <c r="K34" s="104">
        <f t="shared" si="4"/>
        <v>177250041.26999998</v>
      </c>
      <c r="L34" s="111">
        <v>0</v>
      </c>
      <c r="M34" s="111">
        <v>6863755.9500000002</v>
      </c>
      <c r="N34" s="111">
        <v>0</v>
      </c>
      <c r="O34" s="72">
        <f t="shared" si="5"/>
        <v>6863755.9500000002</v>
      </c>
      <c r="P34" s="77">
        <f t="shared" si="3"/>
        <v>184113797.21999997</v>
      </c>
      <c r="Q34" s="74"/>
      <c r="R34" s="74"/>
      <c r="S34" s="64"/>
      <c r="T34" s="63">
        <f t="shared" si="2"/>
        <v>0</v>
      </c>
    </row>
    <row r="35" spans="1:20" s="63" customFormat="1" ht="31.5" x14ac:dyDescent="0.2">
      <c r="A35" s="61" t="s">
        <v>73</v>
      </c>
      <c r="B35" s="62">
        <v>2100400051</v>
      </c>
      <c r="C35" s="121">
        <v>37206518.840000004</v>
      </c>
      <c r="D35" s="122">
        <v>9254979</v>
      </c>
      <c r="E35" s="121">
        <v>112363516.33</v>
      </c>
      <c r="F35" s="121">
        <v>4636958</v>
      </c>
      <c r="G35" s="121">
        <v>12897452.529999999</v>
      </c>
      <c r="H35" s="121">
        <v>5919519.2599999998</v>
      </c>
      <c r="I35" s="121">
        <v>0</v>
      </c>
      <c r="J35" s="121">
        <v>12014.32</v>
      </c>
      <c r="K35" s="71">
        <f t="shared" si="4"/>
        <v>182290958.28</v>
      </c>
      <c r="L35" s="111">
        <v>0</v>
      </c>
      <c r="M35" s="111">
        <v>6937296.2000000002</v>
      </c>
      <c r="N35" s="111">
        <v>0</v>
      </c>
      <c r="O35" s="72">
        <f t="shared" si="5"/>
        <v>6937296.2000000002</v>
      </c>
      <c r="P35" s="77">
        <f t="shared" si="3"/>
        <v>189228254.47999999</v>
      </c>
      <c r="Q35" s="74"/>
      <c r="R35" s="74"/>
      <c r="S35" s="64"/>
      <c r="T35" s="63">
        <f t="shared" si="2"/>
        <v>0</v>
      </c>
    </row>
    <row r="36" spans="1:20" s="63" customFormat="1" ht="47.25" x14ac:dyDescent="0.2">
      <c r="A36" s="67" t="s">
        <v>74</v>
      </c>
      <c r="B36" s="68">
        <v>2100400060</v>
      </c>
      <c r="C36" s="128">
        <v>3912250.25</v>
      </c>
      <c r="D36" s="122">
        <v>0</v>
      </c>
      <c r="E36" s="129">
        <v>10445</v>
      </c>
      <c r="F36" s="128">
        <v>2535934</v>
      </c>
      <c r="G36" s="121">
        <v>15385.38</v>
      </c>
      <c r="H36" s="128">
        <v>509406</v>
      </c>
      <c r="I36" s="121">
        <v>0</v>
      </c>
      <c r="J36" s="121">
        <v>0</v>
      </c>
      <c r="K36" s="71">
        <f t="shared" si="4"/>
        <v>6983420.6299999999</v>
      </c>
      <c r="L36" s="111">
        <v>0</v>
      </c>
      <c r="M36" s="113">
        <v>294160.96999999997</v>
      </c>
      <c r="N36" s="111">
        <v>0</v>
      </c>
      <c r="O36" s="72">
        <f t="shared" si="5"/>
        <v>294160.96999999997</v>
      </c>
      <c r="P36" s="103">
        <f t="shared" si="3"/>
        <v>7277581.5999999996</v>
      </c>
      <c r="Q36" s="74"/>
      <c r="R36" s="74"/>
      <c r="S36" s="64"/>
      <c r="T36" s="63">
        <f t="shared" si="2"/>
        <v>0</v>
      </c>
    </row>
    <row r="37" spans="1:20" s="65" customFormat="1" x14ac:dyDescent="0.2">
      <c r="A37" s="81" t="s">
        <v>75</v>
      </c>
      <c r="B37" s="82"/>
      <c r="C37" s="130"/>
      <c r="D37" s="131"/>
      <c r="E37" s="130"/>
      <c r="F37" s="130"/>
      <c r="G37" s="130"/>
      <c r="H37" s="130"/>
      <c r="I37" s="130"/>
      <c r="J37" s="130"/>
      <c r="K37" s="83"/>
      <c r="L37" s="114"/>
      <c r="M37" s="114"/>
      <c r="N37" s="114"/>
      <c r="O37" s="84"/>
      <c r="P37" s="84"/>
      <c r="Q37" s="78"/>
      <c r="R37" s="74"/>
      <c r="S37" s="66"/>
      <c r="T37" s="63">
        <f t="shared" si="2"/>
        <v>0</v>
      </c>
    </row>
    <row r="38" spans="1:20" s="63" customFormat="1" x14ac:dyDescent="0.2">
      <c r="A38" s="61" t="s">
        <v>76</v>
      </c>
      <c r="B38" s="62">
        <v>2100400000</v>
      </c>
      <c r="C38" s="121">
        <v>2583844.9899999998</v>
      </c>
      <c r="D38" s="122">
        <v>0</v>
      </c>
      <c r="E38" s="123">
        <v>10496862.18</v>
      </c>
      <c r="F38" s="121">
        <v>1220000</v>
      </c>
      <c r="G38" s="121">
        <v>166879.29999999999</v>
      </c>
      <c r="H38" s="121">
        <v>0</v>
      </c>
      <c r="I38" s="121">
        <v>0</v>
      </c>
      <c r="J38" s="121">
        <v>0</v>
      </c>
      <c r="K38" s="71">
        <f t="shared" ref="K38:K48" si="6">SUM(C38:J38)</f>
        <v>14467586.470000001</v>
      </c>
      <c r="L38" s="111">
        <v>105962.82</v>
      </c>
      <c r="M38" s="111">
        <v>245134.14</v>
      </c>
      <c r="N38" s="111">
        <v>79060.66</v>
      </c>
      <c r="O38" s="72">
        <f t="shared" ref="O38:O45" si="7">SUM(L38:N38)</f>
        <v>430157.62</v>
      </c>
      <c r="P38" s="73">
        <f>K38+O38</f>
        <v>14897744.09</v>
      </c>
      <c r="Q38" s="105"/>
      <c r="R38" s="74"/>
      <c r="S38" s="64"/>
      <c r="T38" s="63">
        <f t="shared" si="2"/>
        <v>0</v>
      </c>
    </row>
    <row r="39" spans="1:20" s="63" customFormat="1" x14ac:dyDescent="0.2">
      <c r="A39" s="61" t="s">
        <v>77</v>
      </c>
      <c r="B39" s="62">
        <v>2100400001</v>
      </c>
      <c r="C39" s="121">
        <v>189783.12</v>
      </c>
      <c r="D39" s="122">
        <v>0</v>
      </c>
      <c r="E39" s="123">
        <v>5117600</v>
      </c>
      <c r="F39" s="121">
        <v>0</v>
      </c>
      <c r="G39" s="121">
        <v>98300.37</v>
      </c>
      <c r="H39" s="121">
        <v>325425</v>
      </c>
      <c r="I39" s="121">
        <v>0</v>
      </c>
      <c r="J39" s="121">
        <v>2236.9899999999998</v>
      </c>
      <c r="K39" s="71">
        <f>SUM(C39:J39)</f>
        <v>5733345.4800000004</v>
      </c>
      <c r="L39" s="111">
        <v>127155.38</v>
      </c>
      <c r="M39" s="111">
        <v>389033.76</v>
      </c>
      <c r="N39" s="111">
        <v>0</v>
      </c>
      <c r="O39" s="72">
        <f t="shared" si="7"/>
        <v>516189.14</v>
      </c>
      <c r="P39" s="73">
        <f t="shared" ref="P39:P48" si="8">K39+O39</f>
        <v>6249534.6200000001</v>
      </c>
      <c r="Q39" s="74"/>
      <c r="R39" s="74"/>
      <c r="S39" s="64"/>
      <c r="T39" s="63">
        <f t="shared" si="2"/>
        <v>0</v>
      </c>
    </row>
    <row r="40" spans="1:20" s="63" customFormat="1" x14ac:dyDescent="0.2">
      <c r="A40" s="61" t="s">
        <v>78</v>
      </c>
      <c r="B40" s="62">
        <v>2100400002</v>
      </c>
      <c r="C40" s="121">
        <v>48466433.340000004</v>
      </c>
      <c r="D40" s="122">
        <v>0</v>
      </c>
      <c r="E40" s="121">
        <v>25681812.02</v>
      </c>
      <c r="F40" s="121">
        <v>6374851.7999999998</v>
      </c>
      <c r="G40" s="121">
        <v>6914222.7000000002</v>
      </c>
      <c r="H40" s="121">
        <v>1328935.22</v>
      </c>
      <c r="I40" s="121">
        <v>37000</v>
      </c>
      <c r="J40" s="121">
        <v>0</v>
      </c>
      <c r="K40" s="71">
        <f t="shared" si="6"/>
        <v>88803255.079999998</v>
      </c>
      <c r="L40" s="111">
        <v>826509.97</v>
      </c>
      <c r="M40" s="111">
        <v>1912046.3</v>
      </c>
      <c r="N40" s="111">
        <v>616673.14</v>
      </c>
      <c r="O40" s="72">
        <f t="shared" si="7"/>
        <v>3355229.41</v>
      </c>
      <c r="P40" s="73">
        <f t="shared" si="8"/>
        <v>92158484.489999995</v>
      </c>
      <c r="Q40" s="74"/>
      <c r="R40" s="74"/>
      <c r="S40" s="64"/>
      <c r="T40" s="63">
        <f t="shared" si="2"/>
        <v>0</v>
      </c>
    </row>
    <row r="41" spans="1:20" s="63" customFormat="1" ht="31.5" x14ac:dyDescent="0.2">
      <c r="A41" s="61" t="s">
        <v>79</v>
      </c>
      <c r="B41" s="62">
        <v>2100400003</v>
      </c>
      <c r="C41" s="121">
        <v>4340687.8600000003</v>
      </c>
      <c r="D41" s="122">
        <v>0</v>
      </c>
      <c r="E41" s="123">
        <v>30911918.059999999</v>
      </c>
      <c r="F41" s="121">
        <v>33759719.530000001</v>
      </c>
      <c r="G41" s="121">
        <v>536996.06000000006</v>
      </c>
      <c r="H41" s="121">
        <v>127774</v>
      </c>
      <c r="I41" s="121">
        <v>0</v>
      </c>
      <c r="J41" s="121">
        <v>0</v>
      </c>
      <c r="K41" s="71">
        <f t="shared" si="6"/>
        <v>69677095.510000005</v>
      </c>
      <c r="L41" s="111">
        <v>784124.85</v>
      </c>
      <c r="M41" s="111">
        <v>1813992.64</v>
      </c>
      <c r="N41" s="111">
        <v>585048.88</v>
      </c>
      <c r="O41" s="72">
        <f t="shared" si="7"/>
        <v>3183166.3699999996</v>
      </c>
      <c r="P41" s="73">
        <f>K41+O41</f>
        <v>72860261.88000001</v>
      </c>
      <c r="Q41" s="74"/>
      <c r="R41" s="74"/>
      <c r="S41" s="64"/>
      <c r="T41" s="63">
        <f t="shared" si="2"/>
        <v>0</v>
      </c>
    </row>
    <row r="42" spans="1:20" s="63" customFormat="1" x14ac:dyDescent="0.2">
      <c r="A42" s="61" t="s">
        <v>80</v>
      </c>
      <c r="B42" s="62">
        <v>2100400004</v>
      </c>
      <c r="C42" s="121">
        <v>2398920.81</v>
      </c>
      <c r="D42" s="122">
        <v>93208000</v>
      </c>
      <c r="E42" s="123">
        <v>20103934.030000001</v>
      </c>
      <c r="F42" s="121">
        <v>834493.32</v>
      </c>
      <c r="G42" s="121">
        <v>576522.07999999996</v>
      </c>
      <c r="H42" s="121">
        <v>93230</v>
      </c>
      <c r="I42" s="121">
        <v>0</v>
      </c>
      <c r="J42" s="123">
        <v>16</v>
      </c>
      <c r="K42" s="71">
        <f t="shared" si="6"/>
        <v>117215116.23999999</v>
      </c>
      <c r="L42" s="111">
        <v>625180.62</v>
      </c>
      <c r="M42" s="111">
        <v>1446291.43</v>
      </c>
      <c r="N42" s="111">
        <v>466457.89</v>
      </c>
      <c r="O42" s="72">
        <f t="shared" si="7"/>
        <v>2537929.94</v>
      </c>
      <c r="P42" s="73">
        <f t="shared" si="8"/>
        <v>119753046.17999999</v>
      </c>
      <c r="Q42" s="74"/>
      <c r="R42" s="74"/>
      <c r="S42" s="64"/>
      <c r="T42" s="63">
        <f t="shared" si="2"/>
        <v>0</v>
      </c>
    </row>
    <row r="43" spans="1:20" s="63" customFormat="1" x14ac:dyDescent="0.2">
      <c r="A43" s="85" t="s">
        <v>81</v>
      </c>
      <c r="B43" s="62">
        <v>2100400006</v>
      </c>
      <c r="C43" s="121">
        <v>4667389.34</v>
      </c>
      <c r="D43" s="122">
        <v>0</v>
      </c>
      <c r="E43" s="123">
        <v>22759301.989999998</v>
      </c>
      <c r="F43" s="121">
        <v>12989217.130000001</v>
      </c>
      <c r="G43" s="121">
        <v>6071663.3600000003</v>
      </c>
      <c r="H43" s="121">
        <v>1278965</v>
      </c>
      <c r="I43" s="121">
        <v>0</v>
      </c>
      <c r="J43" s="121">
        <v>0</v>
      </c>
      <c r="K43" s="71">
        <f t="shared" si="6"/>
        <v>47766536.82</v>
      </c>
      <c r="L43" s="111">
        <v>603988.06000000006</v>
      </c>
      <c r="M43" s="111">
        <v>1397264.6</v>
      </c>
      <c r="N43" s="111">
        <v>450645.76000000001</v>
      </c>
      <c r="O43" s="72">
        <f t="shared" si="7"/>
        <v>2451898.42</v>
      </c>
      <c r="P43" s="73">
        <f t="shared" si="8"/>
        <v>50218435.240000002</v>
      </c>
      <c r="Q43" s="74"/>
      <c r="R43" s="74"/>
      <c r="S43" s="64"/>
      <c r="T43" s="63">
        <f t="shared" si="2"/>
        <v>0</v>
      </c>
    </row>
    <row r="44" spans="1:20" s="63" customFormat="1" x14ac:dyDescent="0.2">
      <c r="A44" s="85" t="s">
        <v>82</v>
      </c>
      <c r="B44" s="62">
        <v>2100400068</v>
      </c>
      <c r="C44" s="121">
        <v>44836909.5</v>
      </c>
      <c r="D44" s="122">
        <v>0</v>
      </c>
      <c r="E44" s="123">
        <v>6458271.8099999996</v>
      </c>
      <c r="F44" s="121">
        <v>4468442.5</v>
      </c>
      <c r="G44" s="121">
        <v>24881420.460000001</v>
      </c>
      <c r="H44" s="121">
        <v>649703</v>
      </c>
      <c r="I44" s="121">
        <v>0</v>
      </c>
      <c r="J44" s="121">
        <v>0</v>
      </c>
      <c r="K44" s="71">
        <f t="shared" si="6"/>
        <v>81294747.270000011</v>
      </c>
      <c r="L44" s="111">
        <v>339081.01</v>
      </c>
      <c r="M44" s="111">
        <v>784429.25</v>
      </c>
      <c r="N44" s="111">
        <v>252994.11</v>
      </c>
      <c r="O44" s="72">
        <f t="shared" si="7"/>
        <v>1376504.37</v>
      </c>
      <c r="P44" s="73">
        <f t="shared" si="8"/>
        <v>82671251.640000015</v>
      </c>
      <c r="Q44" s="74"/>
      <c r="R44" s="74"/>
      <c r="S44" s="64"/>
      <c r="T44" s="63">
        <f t="shared" si="2"/>
        <v>0</v>
      </c>
    </row>
    <row r="45" spans="1:20" s="63" customFormat="1" ht="31.5" x14ac:dyDescent="0.2">
      <c r="A45" s="85" t="s">
        <v>83</v>
      </c>
      <c r="B45" s="62">
        <v>2100400069</v>
      </c>
      <c r="C45" s="121">
        <v>2260995.12</v>
      </c>
      <c r="D45" s="122">
        <v>0</v>
      </c>
      <c r="E45" s="123">
        <v>6072463.1200000001</v>
      </c>
      <c r="F45" s="121">
        <v>2765257.39</v>
      </c>
      <c r="G45" s="121">
        <v>31022</v>
      </c>
      <c r="H45" s="121">
        <v>4501177.66</v>
      </c>
      <c r="I45" s="121">
        <v>0</v>
      </c>
      <c r="J45" s="121">
        <v>0</v>
      </c>
      <c r="K45" s="71">
        <f t="shared" si="6"/>
        <v>15630915.290000001</v>
      </c>
      <c r="L45" s="111">
        <v>233118.2</v>
      </c>
      <c r="M45" s="111">
        <v>539295.11</v>
      </c>
      <c r="N45" s="111">
        <v>173933.45</v>
      </c>
      <c r="O45" s="72">
        <f t="shared" si="7"/>
        <v>946346.76</v>
      </c>
      <c r="P45" s="77">
        <f t="shared" si="8"/>
        <v>16577262.050000001</v>
      </c>
      <c r="Q45" s="74"/>
      <c r="R45" s="74"/>
      <c r="S45" s="64"/>
      <c r="T45" s="63">
        <f t="shared" si="2"/>
        <v>0</v>
      </c>
    </row>
    <row r="46" spans="1:20" s="63" customFormat="1" x14ac:dyDescent="0.2">
      <c r="A46" s="61" t="s">
        <v>84</v>
      </c>
      <c r="B46" s="62">
        <v>2100400055</v>
      </c>
      <c r="C46" s="121">
        <v>1023150</v>
      </c>
      <c r="D46" s="122">
        <v>0</v>
      </c>
      <c r="E46" s="123">
        <v>6061609.3399999999</v>
      </c>
      <c r="F46" s="121">
        <v>1109717</v>
      </c>
      <c r="G46" s="121">
        <v>91918.720000000001</v>
      </c>
      <c r="H46" s="121">
        <v>146805</v>
      </c>
      <c r="I46" s="121">
        <v>0</v>
      </c>
      <c r="J46" s="121">
        <v>0</v>
      </c>
      <c r="K46" s="71">
        <f t="shared" si="6"/>
        <v>8433200.0599999987</v>
      </c>
      <c r="L46" s="111">
        <v>169540.51</v>
      </c>
      <c r="M46" s="111">
        <v>392214.63</v>
      </c>
      <c r="N46" s="111">
        <v>126497.05</v>
      </c>
      <c r="O46" s="72">
        <f>SUM(L46:N46)</f>
        <v>688252.19000000006</v>
      </c>
      <c r="P46" s="77">
        <f t="shared" si="8"/>
        <v>9121452.2499999981</v>
      </c>
      <c r="Q46" s="74"/>
      <c r="R46" s="74"/>
      <c r="S46" s="64"/>
      <c r="T46" s="63">
        <f t="shared" si="2"/>
        <v>0</v>
      </c>
    </row>
    <row r="47" spans="1:20" s="63" customFormat="1" ht="31.5" x14ac:dyDescent="0.2">
      <c r="A47" s="67" t="s">
        <v>85</v>
      </c>
      <c r="B47" s="86">
        <v>2100400070</v>
      </c>
      <c r="C47" s="128">
        <v>3652346.68</v>
      </c>
      <c r="D47" s="132">
        <v>0</v>
      </c>
      <c r="E47" s="129">
        <v>963911.7</v>
      </c>
      <c r="F47" s="128">
        <v>3030358.37</v>
      </c>
      <c r="G47" s="128">
        <v>240409.96</v>
      </c>
      <c r="H47" s="128">
        <v>272400.37</v>
      </c>
      <c r="I47" s="128">
        <v>8600</v>
      </c>
      <c r="J47" s="128">
        <v>0</v>
      </c>
      <c r="K47" s="106">
        <f t="shared" si="6"/>
        <v>8168027.0800000001</v>
      </c>
      <c r="L47" s="113">
        <v>84770.25</v>
      </c>
      <c r="M47" s="113">
        <v>196107.31</v>
      </c>
      <c r="N47" s="113">
        <v>63248.53</v>
      </c>
      <c r="O47" s="107">
        <f>SUM(L47:N47)</f>
        <v>344126.08999999997</v>
      </c>
      <c r="P47" s="103">
        <f t="shared" si="8"/>
        <v>8512153.1699999999</v>
      </c>
      <c r="Q47" s="74"/>
      <c r="R47" s="74"/>
      <c r="S47" s="64"/>
      <c r="T47" s="63">
        <f t="shared" si="2"/>
        <v>0</v>
      </c>
    </row>
    <row r="48" spans="1:20" s="63" customFormat="1" x14ac:dyDescent="0.2">
      <c r="A48" s="67" t="s">
        <v>86</v>
      </c>
      <c r="B48" s="86">
        <v>2100400071</v>
      </c>
      <c r="C48" s="128">
        <v>6309386.79</v>
      </c>
      <c r="D48" s="132">
        <v>0</v>
      </c>
      <c r="E48" s="129">
        <v>7013511.2400000002</v>
      </c>
      <c r="F48" s="128">
        <v>8431069.2899999991</v>
      </c>
      <c r="G48" s="128">
        <v>54106.02</v>
      </c>
      <c r="H48" s="128">
        <v>299333</v>
      </c>
      <c r="I48" s="128">
        <v>0</v>
      </c>
      <c r="J48" s="128">
        <v>0</v>
      </c>
      <c r="K48" s="106">
        <f t="shared" si="6"/>
        <v>22107406.34</v>
      </c>
      <c r="L48" s="113">
        <v>254310.76</v>
      </c>
      <c r="M48" s="113">
        <v>588321.93999999994</v>
      </c>
      <c r="N48" s="113">
        <v>189745.58</v>
      </c>
      <c r="O48" s="107">
        <f>SUM(L48:N48)</f>
        <v>1032378.2799999999</v>
      </c>
      <c r="P48" s="103">
        <f t="shared" si="8"/>
        <v>23139784.620000001</v>
      </c>
      <c r="Q48" s="74"/>
      <c r="R48" s="74"/>
      <c r="S48" s="64"/>
      <c r="T48" s="63">
        <f t="shared" si="2"/>
        <v>0</v>
      </c>
    </row>
    <row r="49" spans="1:20" s="63" customFormat="1" ht="27" thickBot="1" x14ac:dyDescent="0.25">
      <c r="A49" s="87" t="s">
        <v>87</v>
      </c>
      <c r="B49" s="88">
        <v>2100400072</v>
      </c>
      <c r="C49" s="133">
        <v>584340.59</v>
      </c>
      <c r="D49" s="132">
        <v>0</v>
      </c>
      <c r="E49" s="129">
        <v>800570</v>
      </c>
      <c r="F49" s="128">
        <v>2464866.7200000002</v>
      </c>
      <c r="G49" s="128">
        <v>21222.31</v>
      </c>
      <c r="H49" s="128">
        <v>82712</v>
      </c>
      <c r="I49" s="128">
        <v>0</v>
      </c>
      <c r="J49" s="128">
        <v>0</v>
      </c>
      <c r="K49" s="106">
        <f>SUM(C49:J49)</f>
        <v>3953711.62</v>
      </c>
      <c r="L49" s="113">
        <v>74173.97</v>
      </c>
      <c r="M49" s="113">
        <v>171593.9</v>
      </c>
      <c r="N49" s="113">
        <v>55342.46</v>
      </c>
      <c r="O49" s="107">
        <f>SUM(L49:N49)-0.01</f>
        <v>301110.32</v>
      </c>
      <c r="P49" s="103">
        <f>K49+O49</f>
        <v>4254821.9400000004</v>
      </c>
      <c r="Q49" s="74"/>
      <c r="R49" s="74"/>
      <c r="S49" s="64"/>
      <c r="T49" s="63">
        <f t="shared" si="2"/>
        <v>0</v>
      </c>
    </row>
    <row r="50" spans="1:20" s="63" customFormat="1" ht="27.75" thickTop="1" thickBot="1" x14ac:dyDescent="0.25">
      <c r="A50" s="257" t="s">
        <v>14</v>
      </c>
      <c r="B50" s="258"/>
      <c r="C50" s="134">
        <f t="shared" ref="C50:O50" si="9">SUM(C6:C49)</f>
        <v>1498146235.0199997</v>
      </c>
      <c r="D50" s="135">
        <f t="shared" si="9"/>
        <v>647714727.30999994</v>
      </c>
      <c r="E50" s="136">
        <f t="shared" si="9"/>
        <v>2302094569.1499996</v>
      </c>
      <c r="F50" s="136">
        <f t="shared" si="9"/>
        <v>303224732.13999999</v>
      </c>
      <c r="G50" s="136">
        <f t="shared" si="9"/>
        <v>295011946.21999997</v>
      </c>
      <c r="H50" s="136">
        <f t="shared" si="9"/>
        <v>96992972.200000003</v>
      </c>
      <c r="I50" s="136">
        <f t="shared" si="9"/>
        <v>1856972.83</v>
      </c>
      <c r="J50" s="136">
        <f t="shared" si="9"/>
        <v>134303.44999999998</v>
      </c>
      <c r="K50" s="89">
        <f t="shared" si="9"/>
        <v>5145176458.3200016</v>
      </c>
      <c r="L50" s="89">
        <f>SUM(L6:L49)</f>
        <v>35884588.140000001</v>
      </c>
      <c r="M50" s="89">
        <f t="shared" si="9"/>
        <v>122907077.48000002</v>
      </c>
      <c r="N50" s="89">
        <f t="shared" si="9"/>
        <v>12025126.240000004</v>
      </c>
      <c r="O50" s="89">
        <f t="shared" si="9"/>
        <v>170816791.84999993</v>
      </c>
      <c r="P50" s="89">
        <f>SUM(P6:P49)+0.01</f>
        <v>5315993250.1800003</v>
      </c>
      <c r="Q50" s="108"/>
      <c r="R50" s="74"/>
      <c r="S50" s="64"/>
      <c r="T50" s="63">
        <f t="shared" si="2"/>
        <v>0</v>
      </c>
    </row>
    <row r="51" spans="1:20" s="90" customFormat="1" ht="27" thickTop="1" x14ac:dyDescent="0.2">
      <c r="B51" s="91"/>
      <c r="C51" s="137"/>
      <c r="D51" s="138"/>
      <c r="E51" s="137"/>
      <c r="F51" s="137"/>
      <c r="G51" s="139"/>
      <c r="H51" s="139"/>
      <c r="I51" s="139"/>
      <c r="J51" s="139"/>
      <c r="K51" s="92"/>
      <c r="L51" s="93"/>
      <c r="M51" s="93"/>
      <c r="N51" s="93"/>
      <c r="O51" s="109"/>
      <c r="P51" s="109"/>
      <c r="Q51" s="108"/>
      <c r="R51" s="109"/>
      <c r="S51" s="94"/>
    </row>
  </sheetData>
  <mergeCells count="6">
    <mergeCell ref="A50:B50"/>
    <mergeCell ref="A3:A4"/>
    <mergeCell ref="B3:B4"/>
    <mergeCell ref="C3:K3"/>
    <mergeCell ref="L3:O3"/>
    <mergeCell ref="P3:P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93"/>
  <sheetViews>
    <sheetView topLeftCell="A190" workbookViewId="0">
      <selection activeCell="A382" sqref="A195:XFD382"/>
    </sheetView>
  </sheetViews>
  <sheetFormatPr defaultRowHeight="15.75" x14ac:dyDescent="0.2"/>
  <cols>
    <col min="1" max="1" width="15.5" style="146" customWidth="1"/>
    <col min="2" max="2" width="14.25" style="147" customWidth="1"/>
    <col min="3" max="3" width="14.5" style="148" bestFit="1" customWidth="1"/>
    <col min="4" max="4" width="13.125" style="149" bestFit="1" customWidth="1"/>
    <col min="5" max="5" width="13.125" style="148" bestFit="1" customWidth="1"/>
    <col min="6" max="6" width="14.5" style="148" bestFit="1" customWidth="1"/>
    <col min="7" max="7" width="13.125" style="148" customWidth="1"/>
    <col min="8" max="8" width="9" style="148"/>
    <col min="9" max="9" width="10.25" style="148" bestFit="1" customWidth="1"/>
    <col min="10" max="256" width="9" style="148"/>
    <col min="257" max="257" width="15.5" style="148" customWidth="1"/>
    <col min="258" max="258" width="14.25" style="148" customWidth="1"/>
    <col min="259" max="259" width="14.5" style="148" bestFit="1" customWidth="1"/>
    <col min="260" max="261" width="13.125" style="148" bestFit="1" customWidth="1"/>
    <col min="262" max="262" width="14.5" style="148" bestFit="1" customWidth="1"/>
    <col min="263" max="263" width="13.125" style="148" customWidth="1"/>
    <col min="264" max="264" width="9" style="148"/>
    <col min="265" max="265" width="10.25" style="148" bestFit="1" customWidth="1"/>
    <col min="266" max="512" width="9" style="148"/>
    <col min="513" max="513" width="15.5" style="148" customWidth="1"/>
    <col min="514" max="514" width="14.25" style="148" customWidth="1"/>
    <col min="515" max="515" width="14.5" style="148" bestFit="1" customWidth="1"/>
    <col min="516" max="517" width="13.125" style="148" bestFit="1" customWidth="1"/>
    <col min="518" max="518" width="14.5" style="148" bestFit="1" customWidth="1"/>
    <col min="519" max="519" width="13.125" style="148" customWidth="1"/>
    <col min="520" max="520" width="9" style="148"/>
    <col min="521" max="521" width="10.25" style="148" bestFit="1" customWidth="1"/>
    <col min="522" max="768" width="9" style="148"/>
    <col min="769" max="769" width="15.5" style="148" customWidth="1"/>
    <col min="770" max="770" width="14.25" style="148" customWidth="1"/>
    <col min="771" max="771" width="14.5" style="148" bestFit="1" customWidth="1"/>
    <col min="772" max="773" width="13.125" style="148" bestFit="1" customWidth="1"/>
    <col min="774" max="774" width="14.5" style="148" bestFit="1" customWidth="1"/>
    <col min="775" max="775" width="13.125" style="148" customWidth="1"/>
    <col min="776" max="776" width="9" style="148"/>
    <col min="777" max="777" width="10.25" style="148" bestFit="1" customWidth="1"/>
    <col min="778" max="1024" width="9" style="148"/>
    <col min="1025" max="1025" width="15.5" style="148" customWidth="1"/>
    <col min="1026" max="1026" width="14.25" style="148" customWidth="1"/>
    <col min="1027" max="1027" width="14.5" style="148" bestFit="1" customWidth="1"/>
    <col min="1028" max="1029" width="13.125" style="148" bestFit="1" customWidth="1"/>
    <col min="1030" max="1030" width="14.5" style="148" bestFit="1" customWidth="1"/>
    <col min="1031" max="1031" width="13.125" style="148" customWidth="1"/>
    <col min="1032" max="1032" width="9" style="148"/>
    <col min="1033" max="1033" width="10.25" style="148" bestFit="1" customWidth="1"/>
    <col min="1034" max="1280" width="9" style="148"/>
    <col min="1281" max="1281" width="15.5" style="148" customWidth="1"/>
    <col min="1282" max="1282" width="14.25" style="148" customWidth="1"/>
    <col min="1283" max="1283" width="14.5" style="148" bestFit="1" customWidth="1"/>
    <col min="1284" max="1285" width="13.125" style="148" bestFit="1" customWidth="1"/>
    <col min="1286" max="1286" width="14.5" style="148" bestFit="1" customWidth="1"/>
    <col min="1287" max="1287" width="13.125" style="148" customWidth="1"/>
    <col min="1288" max="1288" width="9" style="148"/>
    <col min="1289" max="1289" width="10.25" style="148" bestFit="1" customWidth="1"/>
    <col min="1290" max="1536" width="9" style="148"/>
    <col min="1537" max="1537" width="15.5" style="148" customWidth="1"/>
    <col min="1538" max="1538" width="14.25" style="148" customWidth="1"/>
    <col min="1539" max="1539" width="14.5" style="148" bestFit="1" customWidth="1"/>
    <col min="1540" max="1541" width="13.125" style="148" bestFit="1" customWidth="1"/>
    <col min="1542" max="1542" width="14.5" style="148" bestFit="1" customWidth="1"/>
    <col min="1543" max="1543" width="13.125" style="148" customWidth="1"/>
    <col min="1544" max="1544" width="9" style="148"/>
    <col min="1545" max="1545" width="10.25" style="148" bestFit="1" customWidth="1"/>
    <col min="1546" max="1792" width="9" style="148"/>
    <col min="1793" max="1793" width="15.5" style="148" customWidth="1"/>
    <col min="1794" max="1794" width="14.25" style="148" customWidth="1"/>
    <col min="1795" max="1795" width="14.5" style="148" bestFit="1" customWidth="1"/>
    <col min="1796" max="1797" width="13.125" style="148" bestFit="1" customWidth="1"/>
    <col min="1798" max="1798" width="14.5" style="148" bestFit="1" customWidth="1"/>
    <col min="1799" max="1799" width="13.125" style="148" customWidth="1"/>
    <col min="1800" max="1800" width="9" style="148"/>
    <col min="1801" max="1801" width="10.25" style="148" bestFit="1" customWidth="1"/>
    <col min="1802" max="2048" width="9" style="148"/>
    <col min="2049" max="2049" width="15.5" style="148" customWidth="1"/>
    <col min="2050" max="2050" width="14.25" style="148" customWidth="1"/>
    <col min="2051" max="2051" width="14.5" style="148" bestFit="1" customWidth="1"/>
    <col min="2052" max="2053" width="13.125" style="148" bestFit="1" customWidth="1"/>
    <col min="2054" max="2054" width="14.5" style="148" bestFit="1" customWidth="1"/>
    <col min="2055" max="2055" width="13.125" style="148" customWidth="1"/>
    <col min="2056" max="2056" width="9" style="148"/>
    <col min="2057" max="2057" width="10.25" style="148" bestFit="1" customWidth="1"/>
    <col min="2058" max="2304" width="9" style="148"/>
    <col min="2305" max="2305" width="15.5" style="148" customWidth="1"/>
    <col min="2306" max="2306" width="14.25" style="148" customWidth="1"/>
    <col min="2307" max="2307" width="14.5" style="148" bestFit="1" customWidth="1"/>
    <col min="2308" max="2309" width="13.125" style="148" bestFit="1" customWidth="1"/>
    <col min="2310" max="2310" width="14.5" style="148" bestFit="1" customWidth="1"/>
    <col min="2311" max="2311" width="13.125" style="148" customWidth="1"/>
    <col min="2312" max="2312" width="9" style="148"/>
    <col min="2313" max="2313" width="10.25" style="148" bestFit="1" customWidth="1"/>
    <col min="2314" max="2560" width="9" style="148"/>
    <col min="2561" max="2561" width="15.5" style="148" customWidth="1"/>
    <col min="2562" max="2562" width="14.25" style="148" customWidth="1"/>
    <col min="2563" max="2563" width="14.5" style="148" bestFit="1" customWidth="1"/>
    <col min="2564" max="2565" width="13.125" style="148" bestFit="1" customWidth="1"/>
    <col min="2566" max="2566" width="14.5" style="148" bestFit="1" customWidth="1"/>
    <col min="2567" max="2567" width="13.125" style="148" customWidth="1"/>
    <col min="2568" max="2568" width="9" style="148"/>
    <col min="2569" max="2569" width="10.25" style="148" bestFit="1" customWidth="1"/>
    <col min="2570" max="2816" width="9" style="148"/>
    <col min="2817" max="2817" width="15.5" style="148" customWidth="1"/>
    <col min="2818" max="2818" width="14.25" style="148" customWidth="1"/>
    <col min="2819" max="2819" width="14.5" style="148" bestFit="1" customWidth="1"/>
    <col min="2820" max="2821" width="13.125" style="148" bestFit="1" customWidth="1"/>
    <col min="2822" max="2822" width="14.5" style="148" bestFit="1" customWidth="1"/>
    <col min="2823" max="2823" width="13.125" style="148" customWidth="1"/>
    <col min="2824" max="2824" width="9" style="148"/>
    <col min="2825" max="2825" width="10.25" style="148" bestFit="1" customWidth="1"/>
    <col min="2826" max="3072" width="9" style="148"/>
    <col min="3073" max="3073" width="15.5" style="148" customWidth="1"/>
    <col min="3074" max="3074" width="14.25" style="148" customWidth="1"/>
    <col min="3075" max="3075" width="14.5" style="148" bestFit="1" customWidth="1"/>
    <col min="3076" max="3077" width="13.125" style="148" bestFit="1" customWidth="1"/>
    <col min="3078" max="3078" width="14.5" style="148" bestFit="1" customWidth="1"/>
    <col min="3079" max="3079" width="13.125" style="148" customWidth="1"/>
    <col min="3080" max="3080" width="9" style="148"/>
    <col min="3081" max="3081" width="10.25" style="148" bestFit="1" customWidth="1"/>
    <col min="3082" max="3328" width="9" style="148"/>
    <col min="3329" max="3329" width="15.5" style="148" customWidth="1"/>
    <col min="3330" max="3330" width="14.25" style="148" customWidth="1"/>
    <col min="3331" max="3331" width="14.5" style="148" bestFit="1" customWidth="1"/>
    <col min="3332" max="3333" width="13.125" style="148" bestFit="1" customWidth="1"/>
    <col min="3334" max="3334" width="14.5" style="148" bestFit="1" customWidth="1"/>
    <col min="3335" max="3335" width="13.125" style="148" customWidth="1"/>
    <col min="3336" max="3336" width="9" style="148"/>
    <col min="3337" max="3337" width="10.25" style="148" bestFit="1" customWidth="1"/>
    <col min="3338" max="3584" width="9" style="148"/>
    <col min="3585" max="3585" width="15.5" style="148" customWidth="1"/>
    <col min="3586" max="3586" width="14.25" style="148" customWidth="1"/>
    <col min="3587" max="3587" width="14.5" style="148" bestFit="1" customWidth="1"/>
    <col min="3588" max="3589" width="13.125" style="148" bestFit="1" customWidth="1"/>
    <col min="3590" max="3590" width="14.5" style="148" bestFit="1" customWidth="1"/>
    <col min="3591" max="3591" width="13.125" style="148" customWidth="1"/>
    <col min="3592" max="3592" width="9" style="148"/>
    <col min="3593" max="3593" width="10.25" style="148" bestFit="1" customWidth="1"/>
    <col min="3594" max="3840" width="9" style="148"/>
    <col min="3841" max="3841" width="15.5" style="148" customWidth="1"/>
    <col min="3842" max="3842" width="14.25" style="148" customWidth="1"/>
    <col min="3843" max="3843" width="14.5" style="148" bestFit="1" customWidth="1"/>
    <col min="3844" max="3845" width="13.125" style="148" bestFit="1" customWidth="1"/>
    <col min="3846" max="3846" width="14.5" style="148" bestFit="1" customWidth="1"/>
    <col min="3847" max="3847" width="13.125" style="148" customWidth="1"/>
    <col min="3848" max="3848" width="9" style="148"/>
    <col min="3849" max="3849" width="10.25" style="148" bestFit="1" customWidth="1"/>
    <col min="3850" max="4096" width="9" style="148"/>
    <col min="4097" max="4097" width="15.5" style="148" customWidth="1"/>
    <col min="4098" max="4098" width="14.25" style="148" customWidth="1"/>
    <col min="4099" max="4099" width="14.5" style="148" bestFit="1" customWidth="1"/>
    <col min="4100" max="4101" width="13.125" style="148" bestFit="1" customWidth="1"/>
    <col min="4102" max="4102" width="14.5" style="148" bestFit="1" customWidth="1"/>
    <col min="4103" max="4103" width="13.125" style="148" customWidth="1"/>
    <col min="4104" max="4104" width="9" style="148"/>
    <col min="4105" max="4105" width="10.25" style="148" bestFit="1" customWidth="1"/>
    <col min="4106" max="4352" width="9" style="148"/>
    <col min="4353" max="4353" width="15.5" style="148" customWidth="1"/>
    <col min="4354" max="4354" width="14.25" style="148" customWidth="1"/>
    <col min="4355" max="4355" width="14.5" style="148" bestFit="1" customWidth="1"/>
    <col min="4356" max="4357" width="13.125" style="148" bestFit="1" customWidth="1"/>
    <col min="4358" max="4358" width="14.5" style="148" bestFit="1" customWidth="1"/>
    <col min="4359" max="4359" width="13.125" style="148" customWidth="1"/>
    <col min="4360" max="4360" width="9" style="148"/>
    <col min="4361" max="4361" width="10.25" style="148" bestFit="1" customWidth="1"/>
    <col min="4362" max="4608" width="9" style="148"/>
    <col min="4609" max="4609" width="15.5" style="148" customWidth="1"/>
    <col min="4610" max="4610" width="14.25" style="148" customWidth="1"/>
    <col min="4611" max="4611" width="14.5" style="148" bestFit="1" customWidth="1"/>
    <col min="4612" max="4613" width="13.125" style="148" bestFit="1" customWidth="1"/>
    <col min="4614" max="4614" width="14.5" style="148" bestFit="1" customWidth="1"/>
    <col min="4615" max="4615" width="13.125" style="148" customWidth="1"/>
    <col min="4616" max="4616" width="9" style="148"/>
    <col min="4617" max="4617" width="10.25" style="148" bestFit="1" customWidth="1"/>
    <col min="4618" max="4864" width="9" style="148"/>
    <col min="4865" max="4865" width="15.5" style="148" customWidth="1"/>
    <col min="4866" max="4866" width="14.25" style="148" customWidth="1"/>
    <col min="4867" max="4867" width="14.5" style="148" bestFit="1" customWidth="1"/>
    <col min="4868" max="4869" width="13.125" style="148" bestFit="1" customWidth="1"/>
    <col min="4870" max="4870" width="14.5" style="148" bestFit="1" customWidth="1"/>
    <col min="4871" max="4871" width="13.125" style="148" customWidth="1"/>
    <col min="4872" max="4872" width="9" style="148"/>
    <col min="4873" max="4873" width="10.25" style="148" bestFit="1" customWidth="1"/>
    <col min="4874" max="5120" width="9" style="148"/>
    <col min="5121" max="5121" width="15.5" style="148" customWidth="1"/>
    <col min="5122" max="5122" width="14.25" style="148" customWidth="1"/>
    <col min="5123" max="5123" width="14.5" style="148" bestFit="1" customWidth="1"/>
    <col min="5124" max="5125" width="13.125" style="148" bestFit="1" customWidth="1"/>
    <col min="5126" max="5126" width="14.5" style="148" bestFit="1" customWidth="1"/>
    <col min="5127" max="5127" width="13.125" style="148" customWidth="1"/>
    <col min="5128" max="5128" width="9" style="148"/>
    <col min="5129" max="5129" width="10.25" style="148" bestFit="1" customWidth="1"/>
    <col min="5130" max="5376" width="9" style="148"/>
    <col min="5377" max="5377" width="15.5" style="148" customWidth="1"/>
    <col min="5378" max="5378" width="14.25" style="148" customWidth="1"/>
    <col min="5379" max="5379" width="14.5" style="148" bestFit="1" customWidth="1"/>
    <col min="5380" max="5381" width="13.125" style="148" bestFit="1" customWidth="1"/>
    <col min="5382" max="5382" width="14.5" style="148" bestFit="1" customWidth="1"/>
    <col min="5383" max="5383" width="13.125" style="148" customWidth="1"/>
    <col min="5384" max="5384" width="9" style="148"/>
    <col min="5385" max="5385" width="10.25" style="148" bestFit="1" customWidth="1"/>
    <col min="5386" max="5632" width="9" style="148"/>
    <col min="5633" max="5633" width="15.5" style="148" customWidth="1"/>
    <col min="5634" max="5634" width="14.25" style="148" customWidth="1"/>
    <col min="5635" max="5635" width="14.5" style="148" bestFit="1" customWidth="1"/>
    <col min="5636" max="5637" width="13.125" style="148" bestFit="1" customWidth="1"/>
    <col min="5638" max="5638" width="14.5" style="148" bestFit="1" customWidth="1"/>
    <col min="5639" max="5639" width="13.125" style="148" customWidth="1"/>
    <col min="5640" max="5640" width="9" style="148"/>
    <col min="5641" max="5641" width="10.25" style="148" bestFit="1" customWidth="1"/>
    <col min="5642" max="5888" width="9" style="148"/>
    <col min="5889" max="5889" width="15.5" style="148" customWidth="1"/>
    <col min="5890" max="5890" width="14.25" style="148" customWidth="1"/>
    <col min="5891" max="5891" width="14.5" style="148" bestFit="1" customWidth="1"/>
    <col min="5892" max="5893" width="13.125" style="148" bestFit="1" customWidth="1"/>
    <col min="5894" max="5894" width="14.5" style="148" bestFit="1" customWidth="1"/>
    <col min="5895" max="5895" width="13.125" style="148" customWidth="1"/>
    <col min="5896" max="5896" width="9" style="148"/>
    <col min="5897" max="5897" width="10.25" style="148" bestFit="1" customWidth="1"/>
    <col min="5898" max="6144" width="9" style="148"/>
    <col min="6145" max="6145" width="15.5" style="148" customWidth="1"/>
    <col min="6146" max="6146" width="14.25" style="148" customWidth="1"/>
    <col min="6147" max="6147" width="14.5" style="148" bestFit="1" customWidth="1"/>
    <col min="6148" max="6149" width="13.125" style="148" bestFit="1" customWidth="1"/>
    <col min="6150" max="6150" width="14.5" style="148" bestFit="1" customWidth="1"/>
    <col min="6151" max="6151" width="13.125" style="148" customWidth="1"/>
    <col min="6152" max="6152" width="9" style="148"/>
    <col min="6153" max="6153" width="10.25" style="148" bestFit="1" customWidth="1"/>
    <col min="6154" max="6400" width="9" style="148"/>
    <col min="6401" max="6401" width="15.5" style="148" customWidth="1"/>
    <col min="6402" max="6402" width="14.25" style="148" customWidth="1"/>
    <col min="6403" max="6403" width="14.5" style="148" bestFit="1" customWidth="1"/>
    <col min="6404" max="6405" width="13.125" style="148" bestFit="1" customWidth="1"/>
    <col min="6406" max="6406" width="14.5" style="148" bestFit="1" customWidth="1"/>
    <col min="6407" max="6407" width="13.125" style="148" customWidth="1"/>
    <col min="6408" max="6408" width="9" style="148"/>
    <col min="6409" max="6409" width="10.25" style="148" bestFit="1" customWidth="1"/>
    <col min="6410" max="6656" width="9" style="148"/>
    <col min="6657" max="6657" width="15.5" style="148" customWidth="1"/>
    <col min="6658" max="6658" width="14.25" style="148" customWidth="1"/>
    <col min="6659" max="6659" width="14.5" style="148" bestFit="1" customWidth="1"/>
    <col min="6660" max="6661" width="13.125" style="148" bestFit="1" customWidth="1"/>
    <col min="6662" max="6662" width="14.5" style="148" bestFit="1" customWidth="1"/>
    <col min="6663" max="6663" width="13.125" style="148" customWidth="1"/>
    <col min="6664" max="6664" width="9" style="148"/>
    <col min="6665" max="6665" width="10.25" style="148" bestFit="1" customWidth="1"/>
    <col min="6666" max="6912" width="9" style="148"/>
    <col min="6913" max="6913" width="15.5" style="148" customWidth="1"/>
    <col min="6914" max="6914" width="14.25" style="148" customWidth="1"/>
    <col min="6915" max="6915" width="14.5" style="148" bestFit="1" customWidth="1"/>
    <col min="6916" max="6917" width="13.125" style="148" bestFit="1" customWidth="1"/>
    <col min="6918" max="6918" width="14.5" style="148" bestFit="1" customWidth="1"/>
    <col min="6919" max="6919" width="13.125" style="148" customWidth="1"/>
    <col min="6920" max="6920" width="9" style="148"/>
    <col min="6921" max="6921" width="10.25" style="148" bestFit="1" customWidth="1"/>
    <col min="6922" max="7168" width="9" style="148"/>
    <col min="7169" max="7169" width="15.5" style="148" customWidth="1"/>
    <col min="7170" max="7170" width="14.25" style="148" customWidth="1"/>
    <col min="7171" max="7171" width="14.5" style="148" bestFit="1" customWidth="1"/>
    <col min="7172" max="7173" width="13.125" style="148" bestFit="1" customWidth="1"/>
    <col min="7174" max="7174" width="14.5" style="148" bestFit="1" customWidth="1"/>
    <col min="7175" max="7175" width="13.125" style="148" customWidth="1"/>
    <col min="7176" max="7176" width="9" style="148"/>
    <col min="7177" max="7177" width="10.25" style="148" bestFit="1" customWidth="1"/>
    <col min="7178" max="7424" width="9" style="148"/>
    <col min="7425" max="7425" width="15.5" style="148" customWidth="1"/>
    <col min="7426" max="7426" width="14.25" style="148" customWidth="1"/>
    <col min="7427" max="7427" width="14.5" style="148" bestFit="1" customWidth="1"/>
    <col min="7428" max="7429" width="13.125" style="148" bestFit="1" customWidth="1"/>
    <col min="7430" max="7430" width="14.5" style="148" bestFit="1" customWidth="1"/>
    <col min="7431" max="7431" width="13.125" style="148" customWidth="1"/>
    <col min="7432" max="7432" width="9" style="148"/>
    <col min="7433" max="7433" width="10.25" style="148" bestFit="1" customWidth="1"/>
    <col min="7434" max="7680" width="9" style="148"/>
    <col min="7681" max="7681" width="15.5" style="148" customWidth="1"/>
    <col min="7682" max="7682" width="14.25" style="148" customWidth="1"/>
    <col min="7683" max="7683" width="14.5" style="148" bestFit="1" customWidth="1"/>
    <col min="7684" max="7685" width="13.125" style="148" bestFit="1" customWidth="1"/>
    <col min="7686" max="7686" width="14.5" style="148" bestFit="1" customWidth="1"/>
    <col min="7687" max="7687" width="13.125" style="148" customWidth="1"/>
    <col min="7688" max="7688" width="9" style="148"/>
    <col min="7689" max="7689" width="10.25" style="148" bestFit="1" customWidth="1"/>
    <col min="7690" max="7936" width="9" style="148"/>
    <col min="7937" max="7937" width="15.5" style="148" customWidth="1"/>
    <col min="7938" max="7938" width="14.25" style="148" customWidth="1"/>
    <col min="7939" max="7939" width="14.5" style="148" bestFit="1" customWidth="1"/>
    <col min="7940" max="7941" width="13.125" style="148" bestFit="1" customWidth="1"/>
    <col min="7942" max="7942" width="14.5" style="148" bestFit="1" customWidth="1"/>
    <col min="7943" max="7943" width="13.125" style="148" customWidth="1"/>
    <col min="7944" max="7944" width="9" style="148"/>
    <col min="7945" max="7945" width="10.25" style="148" bestFit="1" customWidth="1"/>
    <col min="7946" max="8192" width="9" style="148"/>
    <col min="8193" max="8193" width="15.5" style="148" customWidth="1"/>
    <col min="8194" max="8194" width="14.25" style="148" customWidth="1"/>
    <col min="8195" max="8195" width="14.5" style="148" bestFit="1" customWidth="1"/>
    <col min="8196" max="8197" width="13.125" style="148" bestFit="1" customWidth="1"/>
    <col min="8198" max="8198" width="14.5" style="148" bestFit="1" customWidth="1"/>
    <col min="8199" max="8199" width="13.125" style="148" customWidth="1"/>
    <col min="8200" max="8200" width="9" style="148"/>
    <col min="8201" max="8201" width="10.25" style="148" bestFit="1" customWidth="1"/>
    <col min="8202" max="8448" width="9" style="148"/>
    <col min="8449" max="8449" width="15.5" style="148" customWidth="1"/>
    <col min="8450" max="8450" width="14.25" style="148" customWidth="1"/>
    <col min="8451" max="8451" width="14.5" style="148" bestFit="1" customWidth="1"/>
    <col min="8452" max="8453" width="13.125" style="148" bestFit="1" customWidth="1"/>
    <col min="8454" max="8454" width="14.5" style="148" bestFit="1" customWidth="1"/>
    <col min="8455" max="8455" width="13.125" style="148" customWidth="1"/>
    <col min="8456" max="8456" width="9" style="148"/>
    <col min="8457" max="8457" width="10.25" style="148" bestFit="1" customWidth="1"/>
    <col min="8458" max="8704" width="9" style="148"/>
    <col min="8705" max="8705" width="15.5" style="148" customWidth="1"/>
    <col min="8706" max="8706" width="14.25" style="148" customWidth="1"/>
    <col min="8707" max="8707" width="14.5" style="148" bestFit="1" customWidth="1"/>
    <col min="8708" max="8709" width="13.125" style="148" bestFit="1" customWidth="1"/>
    <col min="8710" max="8710" width="14.5" style="148" bestFit="1" customWidth="1"/>
    <col min="8711" max="8711" width="13.125" style="148" customWidth="1"/>
    <col min="8712" max="8712" width="9" style="148"/>
    <col min="8713" max="8713" width="10.25" style="148" bestFit="1" customWidth="1"/>
    <col min="8714" max="8960" width="9" style="148"/>
    <col min="8961" max="8961" width="15.5" style="148" customWidth="1"/>
    <col min="8962" max="8962" width="14.25" style="148" customWidth="1"/>
    <col min="8963" max="8963" width="14.5" style="148" bestFit="1" customWidth="1"/>
    <col min="8964" max="8965" width="13.125" style="148" bestFit="1" customWidth="1"/>
    <col min="8966" max="8966" width="14.5" style="148" bestFit="1" customWidth="1"/>
    <col min="8967" max="8967" width="13.125" style="148" customWidth="1"/>
    <col min="8968" max="8968" width="9" style="148"/>
    <col min="8969" max="8969" width="10.25" style="148" bestFit="1" customWidth="1"/>
    <col min="8970" max="9216" width="9" style="148"/>
    <col min="9217" max="9217" width="15.5" style="148" customWidth="1"/>
    <col min="9218" max="9218" width="14.25" style="148" customWidth="1"/>
    <col min="9219" max="9219" width="14.5" style="148" bestFit="1" customWidth="1"/>
    <col min="9220" max="9221" width="13.125" style="148" bestFit="1" customWidth="1"/>
    <col min="9222" max="9222" width="14.5" style="148" bestFit="1" customWidth="1"/>
    <col min="9223" max="9223" width="13.125" style="148" customWidth="1"/>
    <col min="9224" max="9224" width="9" style="148"/>
    <col min="9225" max="9225" width="10.25" style="148" bestFit="1" customWidth="1"/>
    <col min="9226" max="9472" width="9" style="148"/>
    <col min="9473" max="9473" width="15.5" style="148" customWidth="1"/>
    <col min="9474" max="9474" width="14.25" style="148" customWidth="1"/>
    <col min="9475" max="9475" width="14.5" style="148" bestFit="1" customWidth="1"/>
    <col min="9476" max="9477" width="13.125" style="148" bestFit="1" customWidth="1"/>
    <col min="9478" max="9478" width="14.5" style="148" bestFit="1" customWidth="1"/>
    <col min="9479" max="9479" width="13.125" style="148" customWidth="1"/>
    <col min="9480" max="9480" width="9" style="148"/>
    <col min="9481" max="9481" width="10.25" style="148" bestFit="1" customWidth="1"/>
    <col min="9482" max="9728" width="9" style="148"/>
    <col min="9729" max="9729" width="15.5" style="148" customWidth="1"/>
    <col min="9730" max="9730" width="14.25" style="148" customWidth="1"/>
    <col min="9731" max="9731" width="14.5" style="148" bestFit="1" customWidth="1"/>
    <col min="9732" max="9733" width="13.125" style="148" bestFit="1" customWidth="1"/>
    <col min="9734" max="9734" width="14.5" style="148" bestFit="1" customWidth="1"/>
    <col min="9735" max="9735" width="13.125" style="148" customWidth="1"/>
    <col min="9736" max="9736" width="9" style="148"/>
    <col min="9737" max="9737" width="10.25" style="148" bestFit="1" customWidth="1"/>
    <col min="9738" max="9984" width="9" style="148"/>
    <col min="9985" max="9985" width="15.5" style="148" customWidth="1"/>
    <col min="9986" max="9986" width="14.25" style="148" customWidth="1"/>
    <col min="9987" max="9987" width="14.5" style="148" bestFit="1" customWidth="1"/>
    <col min="9988" max="9989" width="13.125" style="148" bestFit="1" customWidth="1"/>
    <col min="9990" max="9990" width="14.5" style="148" bestFit="1" customWidth="1"/>
    <col min="9991" max="9991" width="13.125" style="148" customWidth="1"/>
    <col min="9992" max="9992" width="9" style="148"/>
    <col min="9993" max="9993" width="10.25" style="148" bestFit="1" customWidth="1"/>
    <col min="9994" max="10240" width="9" style="148"/>
    <col min="10241" max="10241" width="15.5" style="148" customWidth="1"/>
    <col min="10242" max="10242" width="14.25" style="148" customWidth="1"/>
    <col min="10243" max="10243" width="14.5" style="148" bestFit="1" customWidth="1"/>
    <col min="10244" max="10245" width="13.125" style="148" bestFit="1" customWidth="1"/>
    <col min="10246" max="10246" width="14.5" style="148" bestFit="1" customWidth="1"/>
    <col min="10247" max="10247" width="13.125" style="148" customWidth="1"/>
    <col min="10248" max="10248" width="9" style="148"/>
    <col min="10249" max="10249" width="10.25" style="148" bestFit="1" customWidth="1"/>
    <col min="10250" max="10496" width="9" style="148"/>
    <col min="10497" max="10497" width="15.5" style="148" customWidth="1"/>
    <col min="10498" max="10498" width="14.25" style="148" customWidth="1"/>
    <col min="10499" max="10499" width="14.5" style="148" bestFit="1" customWidth="1"/>
    <col min="10500" max="10501" width="13.125" style="148" bestFit="1" customWidth="1"/>
    <col min="10502" max="10502" width="14.5" style="148" bestFit="1" customWidth="1"/>
    <col min="10503" max="10503" width="13.125" style="148" customWidth="1"/>
    <col min="10504" max="10504" width="9" style="148"/>
    <col min="10505" max="10505" width="10.25" style="148" bestFit="1" customWidth="1"/>
    <col min="10506" max="10752" width="9" style="148"/>
    <col min="10753" max="10753" width="15.5" style="148" customWidth="1"/>
    <col min="10754" max="10754" width="14.25" style="148" customWidth="1"/>
    <col min="10755" max="10755" width="14.5" style="148" bestFit="1" customWidth="1"/>
    <col min="10756" max="10757" width="13.125" style="148" bestFit="1" customWidth="1"/>
    <col min="10758" max="10758" width="14.5" style="148" bestFit="1" customWidth="1"/>
    <col min="10759" max="10759" width="13.125" style="148" customWidth="1"/>
    <col min="10760" max="10760" width="9" style="148"/>
    <col min="10761" max="10761" width="10.25" style="148" bestFit="1" customWidth="1"/>
    <col min="10762" max="11008" width="9" style="148"/>
    <col min="11009" max="11009" width="15.5" style="148" customWidth="1"/>
    <col min="11010" max="11010" width="14.25" style="148" customWidth="1"/>
    <col min="11011" max="11011" width="14.5" style="148" bestFit="1" customWidth="1"/>
    <col min="11012" max="11013" width="13.125" style="148" bestFit="1" customWidth="1"/>
    <col min="11014" max="11014" width="14.5" style="148" bestFit="1" customWidth="1"/>
    <col min="11015" max="11015" width="13.125" style="148" customWidth="1"/>
    <col min="11016" max="11016" width="9" style="148"/>
    <col min="11017" max="11017" width="10.25" style="148" bestFit="1" customWidth="1"/>
    <col min="11018" max="11264" width="9" style="148"/>
    <col min="11265" max="11265" width="15.5" style="148" customWidth="1"/>
    <col min="11266" max="11266" width="14.25" style="148" customWidth="1"/>
    <col min="11267" max="11267" width="14.5" style="148" bestFit="1" customWidth="1"/>
    <col min="11268" max="11269" width="13.125" style="148" bestFit="1" customWidth="1"/>
    <col min="11270" max="11270" width="14.5" style="148" bestFit="1" customWidth="1"/>
    <col min="11271" max="11271" width="13.125" style="148" customWidth="1"/>
    <col min="11272" max="11272" width="9" style="148"/>
    <col min="11273" max="11273" width="10.25" style="148" bestFit="1" customWidth="1"/>
    <col min="11274" max="11520" width="9" style="148"/>
    <col min="11521" max="11521" width="15.5" style="148" customWidth="1"/>
    <col min="11522" max="11522" width="14.25" style="148" customWidth="1"/>
    <col min="11523" max="11523" width="14.5" style="148" bestFit="1" customWidth="1"/>
    <col min="11524" max="11525" width="13.125" style="148" bestFit="1" customWidth="1"/>
    <col min="11526" max="11526" width="14.5" style="148" bestFit="1" customWidth="1"/>
    <col min="11527" max="11527" width="13.125" style="148" customWidth="1"/>
    <col min="11528" max="11528" width="9" style="148"/>
    <col min="11529" max="11529" width="10.25" style="148" bestFit="1" customWidth="1"/>
    <col min="11530" max="11776" width="9" style="148"/>
    <col min="11777" max="11777" width="15.5" style="148" customWidth="1"/>
    <col min="11778" max="11778" width="14.25" style="148" customWidth="1"/>
    <col min="11779" max="11779" width="14.5" style="148" bestFit="1" customWidth="1"/>
    <col min="11780" max="11781" width="13.125" style="148" bestFit="1" customWidth="1"/>
    <col min="11782" max="11782" width="14.5" style="148" bestFit="1" customWidth="1"/>
    <col min="11783" max="11783" width="13.125" style="148" customWidth="1"/>
    <col min="11784" max="11784" width="9" style="148"/>
    <col min="11785" max="11785" width="10.25" style="148" bestFit="1" customWidth="1"/>
    <col min="11786" max="12032" width="9" style="148"/>
    <col min="12033" max="12033" width="15.5" style="148" customWidth="1"/>
    <col min="12034" max="12034" width="14.25" style="148" customWidth="1"/>
    <col min="12035" max="12035" width="14.5" style="148" bestFit="1" customWidth="1"/>
    <col min="12036" max="12037" width="13.125" style="148" bestFit="1" customWidth="1"/>
    <col min="12038" max="12038" width="14.5" style="148" bestFit="1" customWidth="1"/>
    <col min="12039" max="12039" width="13.125" style="148" customWidth="1"/>
    <col min="12040" max="12040" width="9" style="148"/>
    <col min="12041" max="12041" width="10.25" style="148" bestFit="1" customWidth="1"/>
    <col min="12042" max="12288" width="9" style="148"/>
    <col min="12289" max="12289" width="15.5" style="148" customWidth="1"/>
    <col min="12290" max="12290" width="14.25" style="148" customWidth="1"/>
    <col min="12291" max="12291" width="14.5" style="148" bestFit="1" customWidth="1"/>
    <col min="12292" max="12293" width="13.125" style="148" bestFit="1" customWidth="1"/>
    <col min="12294" max="12294" width="14.5" style="148" bestFit="1" customWidth="1"/>
    <col min="12295" max="12295" width="13.125" style="148" customWidth="1"/>
    <col min="12296" max="12296" width="9" style="148"/>
    <col min="12297" max="12297" width="10.25" style="148" bestFit="1" customWidth="1"/>
    <col min="12298" max="12544" width="9" style="148"/>
    <col min="12545" max="12545" width="15.5" style="148" customWidth="1"/>
    <col min="12546" max="12546" width="14.25" style="148" customWidth="1"/>
    <col min="12547" max="12547" width="14.5" style="148" bestFit="1" customWidth="1"/>
    <col min="12548" max="12549" width="13.125" style="148" bestFit="1" customWidth="1"/>
    <col min="12550" max="12550" width="14.5" style="148" bestFit="1" customWidth="1"/>
    <col min="12551" max="12551" width="13.125" style="148" customWidth="1"/>
    <col min="12552" max="12552" width="9" style="148"/>
    <col min="12553" max="12553" width="10.25" style="148" bestFit="1" customWidth="1"/>
    <col min="12554" max="12800" width="9" style="148"/>
    <col min="12801" max="12801" width="15.5" style="148" customWidth="1"/>
    <col min="12802" max="12802" width="14.25" style="148" customWidth="1"/>
    <col min="12803" max="12803" width="14.5" style="148" bestFit="1" customWidth="1"/>
    <col min="12804" max="12805" width="13.125" style="148" bestFit="1" customWidth="1"/>
    <col min="12806" max="12806" width="14.5" style="148" bestFit="1" customWidth="1"/>
    <col min="12807" max="12807" width="13.125" style="148" customWidth="1"/>
    <col min="12808" max="12808" width="9" style="148"/>
    <col min="12809" max="12809" width="10.25" style="148" bestFit="1" customWidth="1"/>
    <col min="12810" max="13056" width="9" style="148"/>
    <col min="13057" max="13057" width="15.5" style="148" customWidth="1"/>
    <col min="13058" max="13058" width="14.25" style="148" customWidth="1"/>
    <col min="13059" max="13059" width="14.5" style="148" bestFit="1" customWidth="1"/>
    <col min="13060" max="13061" width="13.125" style="148" bestFit="1" customWidth="1"/>
    <col min="13062" max="13062" width="14.5" style="148" bestFit="1" customWidth="1"/>
    <col min="13063" max="13063" width="13.125" style="148" customWidth="1"/>
    <col min="13064" max="13064" width="9" style="148"/>
    <col min="13065" max="13065" width="10.25" style="148" bestFit="1" customWidth="1"/>
    <col min="13066" max="13312" width="9" style="148"/>
    <col min="13313" max="13313" width="15.5" style="148" customWidth="1"/>
    <col min="13314" max="13314" width="14.25" style="148" customWidth="1"/>
    <col min="13315" max="13315" width="14.5" style="148" bestFit="1" customWidth="1"/>
    <col min="13316" max="13317" width="13.125" style="148" bestFit="1" customWidth="1"/>
    <col min="13318" max="13318" width="14.5" style="148" bestFit="1" customWidth="1"/>
    <col min="13319" max="13319" width="13.125" style="148" customWidth="1"/>
    <col min="13320" max="13320" width="9" style="148"/>
    <col min="13321" max="13321" width="10.25" style="148" bestFit="1" customWidth="1"/>
    <col min="13322" max="13568" width="9" style="148"/>
    <col min="13569" max="13569" width="15.5" style="148" customWidth="1"/>
    <col min="13570" max="13570" width="14.25" style="148" customWidth="1"/>
    <col min="13571" max="13571" width="14.5" style="148" bestFit="1" customWidth="1"/>
    <col min="13572" max="13573" width="13.125" style="148" bestFit="1" customWidth="1"/>
    <col min="13574" max="13574" width="14.5" style="148" bestFit="1" customWidth="1"/>
    <col min="13575" max="13575" width="13.125" style="148" customWidth="1"/>
    <col min="13576" max="13576" width="9" style="148"/>
    <col min="13577" max="13577" width="10.25" style="148" bestFit="1" customWidth="1"/>
    <col min="13578" max="13824" width="9" style="148"/>
    <col min="13825" max="13825" width="15.5" style="148" customWidth="1"/>
    <col min="13826" max="13826" width="14.25" style="148" customWidth="1"/>
    <col min="13827" max="13827" width="14.5" style="148" bestFit="1" customWidth="1"/>
    <col min="13828" max="13829" width="13.125" style="148" bestFit="1" customWidth="1"/>
    <col min="13830" max="13830" width="14.5" style="148" bestFit="1" customWidth="1"/>
    <col min="13831" max="13831" width="13.125" style="148" customWidth="1"/>
    <col min="13832" max="13832" width="9" style="148"/>
    <col min="13833" max="13833" width="10.25" style="148" bestFit="1" customWidth="1"/>
    <col min="13834" max="14080" width="9" style="148"/>
    <col min="14081" max="14081" width="15.5" style="148" customWidth="1"/>
    <col min="14082" max="14082" width="14.25" style="148" customWidth="1"/>
    <col min="14083" max="14083" width="14.5" style="148" bestFit="1" customWidth="1"/>
    <col min="14084" max="14085" width="13.125" style="148" bestFit="1" customWidth="1"/>
    <col min="14086" max="14086" width="14.5" style="148" bestFit="1" customWidth="1"/>
    <col min="14087" max="14087" width="13.125" style="148" customWidth="1"/>
    <col min="14088" max="14088" width="9" style="148"/>
    <col min="14089" max="14089" width="10.25" style="148" bestFit="1" customWidth="1"/>
    <col min="14090" max="14336" width="9" style="148"/>
    <col min="14337" max="14337" width="15.5" style="148" customWidth="1"/>
    <col min="14338" max="14338" width="14.25" style="148" customWidth="1"/>
    <col min="14339" max="14339" width="14.5" style="148" bestFit="1" customWidth="1"/>
    <col min="14340" max="14341" width="13.125" style="148" bestFit="1" customWidth="1"/>
    <col min="14342" max="14342" width="14.5" style="148" bestFit="1" customWidth="1"/>
    <col min="14343" max="14343" width="13.125" style="148" customWidth="1"/>
    <col min="14344" max="14344" width="9" style="148"/>
    <col min="14345" max="14345" width="10.25" style="148" bestFit="1" customWidth="1"/>
    <col min="14346" max="14592" width="9" style="148"/>
    <col min="14593" max="14593" width="15.5" style="148" customWidth="1"/>
    <col min="14594" max="14594" width="14.25" style="148" customWidth="1"/>
    <col min="14595" max="14595" width="14.5" style="148" bestFit="1" customWidth="1"/>
    <col min="14596" max="14597" width="13.125" style="148" bestFit="1" customWidth="1"/>
    <col min="14598" max="14598" width="14.5" style="148" bestFit="1" customWidth="1"/>
    <col min="14599" max="14599" width="13.125" style="148" customWidth="1"/>
    <col min="14600" max="14600" width="9" style="148"/>
    <col min="14601" max="14601" width="10.25" style="148" bestFit="1" customWidth="1"/>
    <col min="14602" max="14848" width="9" style="148"/>
    <col min="14849" max="14849" width="15.5" style="148" customWidth="1"/>
    <col min="14850" max="14850" width="14.25" style="148" customWidth="1"/>
    <col min="14851" max="14851" width="14.5" style="148" bestFit="1" customWidth="1"/>
    <col min="14852" max="14853" width="13.125" style="148" bestFit="1" customWidth="1"/>
    <col min="14854" max="14854" width="14.5" style="148" bestFit="1" customWidth="1"/>
    <col min="14855" max="14855" width="13.125" style="148" customWidth="1"/>
    <col min="14856" max="14856" width="9" style="148"/>
    <col min="14857" max="14857" width="10.25" style="148" bestFit="1" customWidth="1"/>
    <col min="14858" max="15104" width="9" style="148"/>
    <col min="15105" max="15105" width="15.5" style="148" customWidth="1"/>
    <col min="15106" max="15106" width="14.25" style="148" customWidth="1"/>
    <col min="15107" max="15107" width="14.5" style="148" bestFit="1" customWidth="1"/>
    <col min="15108" max="15109" width="13.125" style="148" bestFit="1" customWidth="1"/>
    <col min="15110" max="15110" width="14.5" style="148" bestFit="1" customWidth="1"/>
    <col min="15111" max="15111" width="13.125" style="148" customWidth="1"/>
    <col min="15112" max="15112" width="9" style="148"/>
    <col min="15113" max="15113" width="10.25" style="148" bestFit="1" customWidth="1"/>
    <col min="15114" max="15360" width="9" style="148"/>
    <col min="15361" max="15361" width="15.5" style="148" customWidth="1"/>
    <col min="15362" max="15362" width="14.25" style="148" customWidth="1"/>
    <col min="15363" max="15363" width="14.5" style="148" bestFit="1" customWidth="1"/>
    <col min="15364" max="15365" width="13.125" style="148" bestFit="1" customWidth="1"/>
    <col min="15366" max="15366" width="14.5" style="148" bestFit="1" customWidth="1"/>
    <col min="15367" max="15367" width="13.125" style="148" customWidth="1"/>
    <col min="15368" max="15368" width="9" style="148"/>
    <col min="15369" max="15369" width="10.25" style="148" bestFit="1" customWidth="1"/>
    <col min="15370" max="15616" width="9" style="148"/>
    <col min="15617" max="15617" width="15.5" style="148" customWidth="1"/>
    <col min="15618" max="15618" width="14.25" style="148" customWidth="1"/>
    <col min="15619" max="15619" width="14.5" style="148" bestFit="1" customWidth="1"/>
    <col min="15620" max="15621" width="13.125" style="148" bestFit="1" customWidth="1"/>
    <col min="15622" max="15622" width="14.5" style="148" bestFit="1" customWidth="1"/>
    <col min="15623" max="15623" width="13.125" style="148" customWidth="1"/>
    <col min="15624" max="15624" width="9" style="148"/>
    <col min="15625" max="15625" width="10.25" style="148" bestFit="1" customWidth="1"/>
    <col min="15626" max="15872" width="9" style="148"/>
    <col min="15873" max="15873" width="15.5" style="148" customWidth="1"/>
    <col min="15874" max="15874" width="14.25" style="148" customWidth="1"/>
    <col min="15875" max="15875" width="14.5" style="148" bestFit="1" customWidth="1"/>
    <col min="15876" max="15877" width="13.125" style="148" bestFit="1" customWidth="1"/>
    <col min="15878" max="15878" width="14.5" style="148" bestFit="1" customWidth="1"/>
    <col min="15879" max="15879" width="13.125" style="148" customWidth="1"/>
    <col min="15880" max="15880" width="9" style="148"/>
    <col min="15881" max="15881" width="10.25" style="148" bestFit="1" customWidth="1"/>
    <col min="15882" max="16128" width="9" style="148"/>
    <col min="16129" max="16129" width="15.5" style="148" customWidth="1"/>
    <col min="16130" max="16130" width="14.25" style="148" customWidth="1"/>
    <col min="16131" max="16131" width="14.5" style="148" bestFit="1" customWidth="1"/>
    <col min="16132" max="16133" width="13.125" style="148" bestFit="1" customWidth="1"/>
    <col min="16134" max="16134" width="14.5" style="148" bestFit="1" customWidth="1"/>
    <col min="16135" max="16135" width="13.125" style="148" customWidth="1"/>
    <col min="16136" max="16136" width="9" style="148"/>
    <col min="16137" max="16137" width="10.25" style="148" bestFit="1" customWidth="1"/>
    <col min="16138" max="16384" width="9" style="148"/>
  </cols>
  <sheetData>
    <row r="1" spans="1:46" s="145" customFormat="1" ht="30.75" x14ac:dyDescent="0.45">
      <c r="A1" s="46" t="s">
        <v>88</v>
      </c>
      <c r="B1" s="142"/>
      <c r="C1" s="143"/>
      <c r="D1" s="144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</row>
    <row r="3" spans="1:46" s="145" customFormat="1" ht="30.75" x14ac:dyDescent="0.45">
      <c r="A3" s="46"/>
      <c r="B3" s="142"/>
      <c r="C3" s="142"/>
      <c r="D3" s="142"/>
      <c r="E3" s="142"/>
      <c r="F3" s="142"/>
      <c r="G3" s="142"/>
      <c r="H3" s="142"/>
      <c r="I3" s="150" t="s">
        <v>7</v>
      </c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</row>
    <row r="4" spans="1:46" s="155" customFormat="1" x14ac:dyDescent="0.2">
      <c r="A4" s="151" t="s">
        <v>89</v>
      </c>
      <c r="B4" s="151" t="s">
        <v>11</v>
      </c>
      <c r="C4" s="152" t="s">
        <v>12</v>
      </c>
      <c r="D4" s="152" t="s">
        <v>13</v>
      </c>
      <c r="E4" s="152" t="s">
        <v>90</v>
      </c>
      <c r="F4" s="152" t="s">
        <v>91</v>
      </c>
      <c r="G4" s="153" t="s">
        <v>92</v>
      </c>
      <c r="H4" s="151" t="s">
        <v>93</v>
      </c>
      <c r="I4" s="152" t="s">
        <v>94</v>
      </c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</row>
    <row r="5" spans="1:46" s="160" customFormat="1" ht="60" customHeight="1" x14ac:dyDescent="0.2">
      <c r="A5" s="156" t="s">
        <v>95</v>
      </c>
      <c r="B5" s="157">
        <v>100569620.17879897</v>
      </c>
      <c r="C5" s="157">
        <v>65505929.366899997</v>
      </c>
      <c r="D5" s="157">
        <v>6661941.8405020004</v>
      </c>
      <c r="E5" s="157">
        <v>6049668.7418419998</v>
      </c>
      <c r="F5" s="157">
        <f t="shared" ref="F5:F10" si="0">SUM(B5:E5)</f>
        <v>178787160.12804297</v>
      </c>
      <c r="G5" s="157">
        <v>22</v>
      </c>
      <c r="H5" s="158" t="s">
        <v>96</v>
      </c>
      <c r="I5" s="157">
        <f>F5/G5</f>
        <v>8126689.0967292255</v>
      </c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</row>
    <row r="6" spans="1:46" s="160" customFormat="1" ht="60" customHeight="1" x14ac:dyDescent="0.2">
      <c r="A6" s="156" t="s">
        <v>97</v>
      </c>
      <c r="B6" s="157">
        <v>36045593.968977928</v>
      </c>
      <c r="C6" s="157">
        <v>16615351.274587154</v>
      </c>
      <c r="D6" s="157">
        <v>653175.02218199987</v>
      </c>
      <c r="E6" s="157">
        <v>2211523.52320896</v>
      </c>
      <c r="F6" s="157">
        <f t="shared" si="0"/>
        <v>55525643.788956046</v>
      </c>
      <c r="G6" s="157">
        <v>8</v>
      </c>
      <c r="H6" s="158" t="s">
        <v>96</v>
      </c>
      <c r="I6" s="157">
        <f t="shared" ref="I6:I20" si="1">F6/G6</f>
        <v>6940705.4736195058</v>
      </c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</row>
    <row r="7" spans="1:46" s="161" customFormat="1" ht="60" customHeight="1" x14ac:dyDescent="0.2">
      <c r="A7" s="156" t="s">
        <v>98</v>
      </c>
      <c r="B7" s="157">
        <v>10740869.047515998</v>
      </c>
      <c r="C7" s="157">
        <v>1498579.617655</v>
      </c>
      <c r="D7" s="157">
        <v>732908.24750400009</v>
      </c>
      <c r="E7" s="157">
        <v>850890.62747499999</v>
      </c>
      <c r="F7" s="157">
        <f t="shared" si="0"/>
        <v>13823247.540149998</v>
      </c>
      <c r="G7" s="157">
        <v>3</v>
      </c>
      <c r="H7" s="158" t="s">
        <v>96</v>
      </c>
      <c r="I7" s="157">
        <f t="shared" si="1"/>
        <v>4607749.1800499996</v>
      </c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</row>
    <row r="8" spans="1:46" s="162" customFormat="1" ht="60" customHeight="1" x14ac:dyDescent="0.2">
      <c r="A8" s="156" t="s">
        <v>99</v>
      </c>
      <c r="B8" s="157">
        <v>13158543.839156</v>
      </c>
      <c r="C8" s="157">
        <v>3164899.2389550004</v>
      </c>
      <c r="D8" s="157">
        <v>907098.42101299984</v>
      </c>
      <c r="E8" s="157">
        <v>821496.12787299987</v>
      </c>
      <c r="F8" s="157">
        <f t="shared" si="0"/>
        <v>18052037.626997001</v>
      </c>
      <c r="G8" s="157">
        <v>6</v>
      </c>
      <c r="H8" s="158" t="s">
        <v>96</v>
      </c>
      <c r="I8" s="157">
        <f t="shared" si="1"/>
        <v>3008672.9378328337</v>
      </c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</row>
    <row r="9" spans="1:46" s="160" customFormat="1" ht="60" customHeight="1" x14ac:dyDescent="0.2">
      <c r="A9" s="156" t="s">
        <v>100</v>
      </c>
      <c r="B9" s="157">
        <v>27841011.116859</v>
      </c>
      <c r="C9" s="157">
        <v>6835007.6450220011</v>
      </c>
      <c r="D9" s="157">
        <v>1853929.7451639997</v>
      </c>
      <c r="E9" s="157">
        <v>1978374.7619800002</v>
      </c>
      <c r="F9" s="157">
        <f t="shared" si="0"/>
        <v>38508323.269024998</v>
      </c>
      <c r="G9" s="157">
        <v>2</v>
      </c>
      <c r="H9" s="163" t="s">
        <v>96</v>
      </c>
      <c r="I9" s="157">
        <f t="shared" si="1"/>
        <v>19254161.634512499</v>
      </c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</row>
    <row r="10" spans="1:46" s="164" customFormat="1" ht="60" customHeight="1" x14ac:dyDescent="0.2">
      <c r="A10" s="156" t="s">
        <v>101</v>
      </c>
      <c r="B10" s="157">
        <v>17164687.817436002</v>
      </c>
      <c r="C10" s="157">
        <v>4130863.7906870013</v>
      </c>
      <c r="D10" s="157">
        <v>1244538.8228829999</v>
      </c>
      <c r="E10" s="157">
        <v>1313697.860755</v>
      </c>
      <c r="F10" s="157">
        <f t="shared" si="0"/>
        <v>23853788.291761003</v>
      </c>
      <c r="G10" s="157">
        <v>2</v>
      </c>
      <c r="H10" s="163" t="s">
        <v>96</v>
      </c>
      <c r="I10" s="157">
        <f t="shared" si="1"/>
        <v>11926894.145880502</v>
      </c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</row>
    <row r="11" spans="1:46" s="162" customFormat="1" ht="60" customHeight="1" x14ac:dyDescent="0.2">
      <c r="A11" s="156" t="s">
        <v>102</v>
      </c>
      <c r="B11" s="165">
        <v>16209766.862268997</v>
      </c>
      <c r="C11" s="165">
        <v>2923669.125219</v>
      </c>
      <c r="D11" s="165">
        <v>1071370.760088</v>
      </c>
      <c r="E11" s="166">
        <v>1310388.587541</v>
      </c>
      <c r="F11" s="165">
        <f>SUM(B11:E11)</f>
        <v>21515195.335116997</v>
      </c>
      <c r="G11" s="166">
        <v>5</v>
      </c>
      <c r="H11" s="166" t="s">
        <v>103</v>
      </c>
      <c r="I11" s="166">
        <f t="shared" si="1"/>
        <v>4303039.0670233993</v>
      </c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</row>
    <row r="12" spans="1:46" s="167" customFormat="1" ht="60" customHeight="1" x14ac:dyDescent="0.2">
      <c r="A12" s="156" t="s">
        <v>104</v>
      </c>
      <c r="B12" s="157">
        <v>27759056.171700001</v>
      </c>
      <c r="C12" s="157">
        <v>10384863.964002999</v>
      </c>
      <c r="D12" s="157">
        <v>1197626.5948340001</v>
      </c>
      <c r="E12" s="157">
        <v>1062651.8375240001</v>
      </c>
      <c r="F12" s="165">
        <f>SUM(B12:E12)</f>
        <v>40404198.568060994</v>
      </c>
      <c r="G12" s="157">
        <v>3</v>
      </c>
      <c r="H12" s="163" t="s">
        <v>96</v>
      </c>
      <c r="I12" s="157">
        <f t="shared" si="1"/>
        <v>13468066.189353665</v>
      </c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</row>
    <row r="13" spans="1:46" s="162" customFormat="1" ht="60" customHeight="1" x14ac:dyDescent="0.2">
      <c r="A13" s="156" t="s">
        <v>105</v>
      </c>
      <c r="B13" s="157">
        <v>39568313.874730997</v>
      </c>
      <c r="C13" s="157">
        <v>11283696.910865</v>
      </c>
      <c r="D13" s="157">
        <v>1864377.7149109999</v>
      </c>
      <c r="E13" s="157">
        <v>1700630.6905910003</v>
      </c>
      <c r="F13" s="165">
        <f>SUM(B13:E13)</f>
        <v>54417019.191097997</v>
      </c>
      <c r="G13" s="157">
        <v>2</v>
      </c>
      <c r="H13" s="157" t="s">
        <v>106</v>
      </c>
      <c r="I13" s="157">
        <f t="shared" si="1"/>
        <v>27208509.595548999</v>
      </c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</row>
    <row r="14" spans="1:46" s="162" customFormat="1" ht="60" customHeight="1" x14ac:dyDescent="0.2">
      <c r="A14" s="156" t="s">
        <v>107</v>
      </c>
      <c r="B14" s="157">
        <v>8699460.1154050007</v>
      </c>
      <c r="C14" s="157">
        <v>1169463.004733</v>
      </c>
      <c r="D14" s="157">
        <v>613830.67439000006</v>
      </c>
      <c r="E14" s="157">
        <v>627459.82056200004</v>
      </c>
      <c r="F14" s="157">
        <f>SUM(B14:E14)</f>
        <v>11110213.61509</v>
      </c>
      <c r="G14" s="157">
        <v>11</v>
      </c>
      <c r="H14" s="157" t="s">
        <v>96</v>
      </c>
      <c r="I14" s="157">
        <f t="shared" si="1"/>
        <v>1010019.4195536363</v>
      </c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</row>
    <row r="15" spans="1:46" s="162" customFormat="1" ht="60" customHeight="1" x14ac:dyDescent="0.2">
      <c r="A15" s="156" t="s">
        <v>108</v>
      </c>
      <c r="B15" s="157">
        <v>130854148.417942</v>
      </c>
      <c r="C15" s="157">
        <v>13457787.902811999</v>
      </c>
      <c r="D15" s="157">
        <v>9479384.8044370003</v>
      </c>
      <c r="E15" s="157">
        <v>8709221.6440329999</v>
      </c>
      <c r="F15" s="157">
        <f t="shared" ref="F15:F20" si="2">SUM(B15:E15)</f>
        <v>162500542.76922399</v>
      </c>
      <c r="G15" s="157">
        <v>2496</v>
      </c>
      <c r="H15" s="157" t="s">
        <v>109</v>
      </c>
      <c r="I15" s="157">
        <f>F15/G15</f>
        <v>65104.38412228525</v>
      </c>
      <c r="J15" s="168" t="e">
        <f>+#REF!+#REF!</f>
        <v>#REF!</v>
      </c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</row>
    <row r="16" spans="1:46" s="162" customFormat="1" ht="60" customHeight="1" x14ac:dyDescent="0.2">
      <c r="A16" s="156" t="s">
        <v>110</v>
      </c>
      <c r="B16" s="157">
        <v>16511635.65353</v>
      </c>
      <c r="C16" s="157">
        <v>1764545.3346670002</v>
      </c>
      <c r="D16" s="157">
        <v>1188056.889344</v>
      </c>
      <c r="E16" s="157">
        <v>718725.78355500009</v>
      </c>
      <c r="F16" s="157">
        <f t="shared" si="2"/>
        <v>20182963.661095999</v>
      </c>
      <c r="G16" s="157">
        <v>6</v>
      </c>
      <c r="H16" s="157" t="s">
        <v>109</v>
      </c>
      <c r="I16" s="157">
        <f t="shared" si="1"/>
        <v>3363827.2768493332</v>
      </c>
      <c r="J16" s="16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</row>
    <row r="17" spans="1:46" s="162" customFormat="1" ht="60" customHeight="1" x14ac:dyDescent="0.2">
      <c r="A17" s="156" t="s">
        <v>111</v>
      </c>
      <c r="B17" s="157">
        <v>100003932.46954401</v>
      </c>
      <c r="C17" s="157">
        <v>28886284.030352063</v>
      </c>
      <c r="D17" s="157">
        <v>22803595.8976143</v>
      </c>
      <c r="E17" s="157">
        <v>2691916.56</v>
      </c>
      <c r="F17" s="157">
        <f t="shared" si="2"/>
        <v>154385728.95751038</v>
      </c>
      <c r="G17" s="157">
        <v>40</v>
      </c>
      <c r="H17" s="157" t="s">
        <v>103</v>
      </c>
      <c r="I17" s="157">
        <f t="shared" si="1"/>
        <v>3859643.2239377596</v>
      </c>
      <c r="J17" s="16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</row>
    <row r="18" spans="1:46" s="162" customFormat="1" ht="60" customHeight="1" x14ac:dyDescent="0.2">
      <c r="A18" s="156" t="s">
        <v>112</v>
      </c>
      <c r="B18" s="157">
        <v>30400426.20565901</v>
      </c>
      <c r="C18" s="157">
        <v>1091211.190649</v>
      </c>
      <c r="D18" s="157">
        <v>2419247.6560770003</v>
      </c>
      <c r="E18" s="157">
        <v>1883518.8741680004</v>
      </c>
      <c r="F18" s="157">
        <f t="shared" si="2"/>
        <v>35794403.926553011</v>
      </c>
      <c r="G18" s="157">
        <v>19</v>
      </c>
      <c r="H18" s="157" t="s">
        <v>109</v>
      </c>
      <c r="I18" s="157">
        <f t="shared" si="1"/>
        <v>1883915.9961343689</v>
      </c>
      <c r="J18" s="16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</row>
    <row r="19" spans="1:46" s="162" customFormat="1" ht="60" customHeight="1" x14ac:dyDescent="0.2">
      <c r="A19" s="156" t="s">
        <v>113</v>
      </c>
      <c r="B19" s="157">
        <v>71645669.15364401</v>
      </c>
      <c r="C19" s="157">
        <v>20506356.183165003</v>
      </c>
      <c r="D19" s="157">
        <v>5376467.9753009984</v>
      </c>
      <c r="E19" s="157">
        <v>4932208.3425100008</v>
      </c>
      <c r="F19" s="157">
        <f t="shared" si="2"/>
        <v>102460701.65462001</v>
      </c>
      <c r="G19" s="157">
        <v>232</v>
      </c>
      <c r="H19" s="157" t="s">
        <v>106</v>
      </c>
      <c r="I19" s="157">
        <f t="shared" si="1"/>
        <v>441640.95540784486</v>
      </c>
      <c r="J19" s="16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</row>
    <row r="20" spans="1:46" s="162" customFormat="1" ht="60" customHeight="1" x14ac:dyDescent="0.2">
      <c r="A20" s="156" t="s">
        <v>114</v>
      </c>
      <c r="B20" s="157">
        <v>69226659.688462988</v>
      </c>
      <c r="C20" s="157">
        <v>7808818.5251820004</v>
      </c>
      <c r="D20" s="157">
        <v>5157282.1605180008</v>
      </c>
      <c r="E20" s="157">
        <v>4973251.9350439999</v>
      </c>
      <c r="F20" s="157">
        <f t="shared" si="2"/>
        <v>87166012.309206992</v>
      </c>
      <c r="G20" s="157">
        <v>123</v>
      </c>
      <c r="H20" s="157" t="s">
        <v>96</v>
      </c>
      <c r="I20" s="157">
        <f t="shared" si="1"/>
        <v>708666.76674152026</v>
      </c>
      <c r="J20" s="16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</row>
    <row r="21" spans="1:46" s="162" customFormat="1" ht="60" customHeight="1" x14ac:dyDescent="0.2">
      <c r="A21" s="156" t="s">
        <v>115</v>
      </c>
      <c r="B21" s="157">
        <v>51111671.499632008</v>
      </c>
      <c r="C21" s="157">
        <v>11617310.789758001</v>
      </c>
      <c r="D21" s="157">
        <v>3411149.9510399997</v>
      </c>
      <c r="E21" s="157">
        <v>3363725.3462820002</v>
      </c>
      <c r="F21" s="157">
        <f t="shared" ref="F21:F30" si="3">SUM(B21:E21)</f>
        <v>69503857.586712018</v>
      </c>
      <c r="G21" s="157">
        <v>89</v>
      </c>
      <c r="H21" s="157" t="s">
        <v>116</v>
      </c>
      <c r="I21" s="157">
        <f t="shared" ref="I21:I30" si="4">F21/G21</f>
        <v>780942.22007541591</v>
      </c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</row>
    <row r="22" spans="1:46" s="162" customFormat="1" ht="60" customHeight="1" x14ac:dyDescent="0.2">
      <c r="A22" s="156" t="s">
        <v>117</v>
      </c>
      <c r="B22" s="157">
        <v>1872349.1690059998</v>
      </c>
      <c r="C22" s="157">
        <v>44684.63622</v>
      </c>
      <c r="D22" s="157">
        <v>127321.89559999999</v>
      </c>
      <c r="E22" s="157">
        <v>196464.15578599999</v>
      </c>
      <c r="F22" s="157">
        <f t="shared" si="3"/>
        <v>2240819.8566119997</v>
      </c>
      <c r="G22" s="157">
        <v>30</v>
      </c>
      <c r="H22" s="157" t="s">
        <v>96</v>
      </c>
      <c r="I22" s="157">
        <f t="shared" si="4"/>
        <v>74693.995220399986</v>
      </c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</row>
    <row r="23" spans="1:46" s="162" customFormat="1" ht="60" customHeight="1" x14ac:dyDescent="0.2">
      <c r="A23" s="156" t="s">
        <v>118</v>
      </c>
      <c r="B23" s="157">
        <v>81438463.370885</v>
      </c>
      <c r="C23" s="157">
        <v>22994401.479614992</v>
      </c>
      <c r="D23" s="157">
        <v>4560371.2440470001</v>
      </c>
      <c r="E23" s="157">
        <v>4131735.9840560006</v>
      </c>
      <c r="F23" s="157">
        <f t="shared" si="3"/>
        <v>113124972.07860298</v>
      </c>
      <c r="G23" s="157">
        <v>13</v>
      </c>
      <c r="H23" s="157" t="s">
        <v>109</v>
      </c>
      <c r="I23" s="157">
        <f t="shared" si="4"/>
        <v>8701920.9291233066</v>
      </c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</row>
    <row r="24" spans="1:46" s="162" customFormat="1" ht="60" customHeight="1" x14ac:dyDescent="0.2">
      <c r="A24" s="156" t="s">
        <v>119</v>
      </c>
      <c r="B24" s="157">
        <v>29079552.640349999</v>
      </c>
      <c r="C24" s="157">
        <v>4609213.0209480003</v>
      </c>
      <c r="D24" s="157">
        <v>1835694.2933840002</v>
      </c>
      <c r="E24" s="157">
        <v>1705154.7564029999</v>
      </c>
      <c r="F24" s="157">
        <f t="shared" si="3"/>
        <v>37229614.711084999</v>
      </c>
      <c r="G24" s="157">
        <v>45</v>
      </c>
      <c r="H24" s="157" t="s">
        <v>120</v>
      </c>
      <c r="I24" s="157">
        <f t="shared" si="4"/>
        <v>827324.77135744446</v>
      </c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</row>
    <row r="25" spans="1:46" s="162" customFormat="1" ht="60" customHeight="1" x14ac:dyDescent="0.2">
      <c r="A25" s="156" t="s">
        <v>121</v>
      </c>
      <c r="B25" s="157">
        <v>16761739.858214002</v>
      </c>
      <c r="C25" s="157">
        <v>2101090.2612780002</v>
      </c>
      <c r="D25" s="157">
        <v>1074579.631636</v>
      </c>
      <c r="E25" s="157">
        <v>915940.78412099998</v>
      </c>
      <c r="F25" s="157">
        <f t="shared" si="3"/>
        <v>20853350.535249002</v>
      </c>
      <c r="G25" s="157">
        <v>1</v>
      </c>
      <c r="H25" s="157" t="s">
        <v>122</v>
      </c>
      <c r="I25" s="157">
        <f t="shared" si="4"/>
        <v>20853350.535249002</v>
      </c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</row>
    <row r="26" spans="1:46" s="169" customFormat="1" ht="60" customHeight="1" x14ac:dyDescent="0.2">
      <c r="A26" s="156" t="s">
        <v>123</v>
      </c>
      <c r="B26" s="157">
        <v>19625236.177170999</v>
      </c>
      <c r="C26" s="157">
        <v>1445792.520767</v>
      </c>
      <c r="D26" s="157">
        <v>1206574.887842</v>
      </c>
      <c r="E26" s="157">
        <v>3343091.9624359999</v>
      </c>
      <c r="F26" s="157">
        <f t="shared" si="3"/>
        <v>25620695.548216</v>
      </c>
      <c r="G26" s="157">
        <v>1</v>
      </c>
      <c r="H26" s="157" t="s">
        <v>122</v>
      </c>
      <c r="I26" s="157">
        <f t="shared" si="4"/>
        <v>25620695.548216</v>
      </c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</row>
    <row r="27" spans="1:46" s="169" customFormat="1" ht="60" customHeight="1" x14ac:dyDescent="0.2">
      <c r="A27" s="156" t="s">
        <v>124</v>
      </c>
      <c r="B27" s="157">
        <v>10803488.225116001</v>
      </c>
      <c r="C27" s="157">
        <v>8898.9049259999993</v>
      </c>
      <c r="D27" s="157">
        <v>193852.00571</v>
      </c>
      <c r="E27" s="157">
        <v>4734410.2684500003</v>
      </c>
      <c r="F27" s="157">
        <f t="shared" si="3"/>
        <v>15740649.404202003</v>
      </c>
      <c r="G27" s="157">
        <v>1</v>
      </c>
      <c r="H27" s="157" t="s">
        <v>122</v>
      </c>
      <c r="I27" s="157">
        <f t="shared" si="4"/>
        <v>15740649.404202003</v>
      </c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</row>
    <row r="28" spans="1:46" s="169" customFormat="1" ht="60" customHeight="1" x14ac:dyDescent="0.2">
      <c r="A28" s="156" t="s">
        <v>125</v>
      </c>
      <c r="B28" s="157">
        <v>4133763.4294739999</v>
      </c>
      <c r="C28" s="157">
        <v>194689.93725600003</v>
      </c>
      <c r="D28" s="157">
        <v>238162.16246700002</v>
      </c>
      <c r="E28" s="157">
        <v>875108.7941409999</v>
      </c>
      <c r="F28" s="157">
        <f t="shared" si="3"/>
        <v>5441724.3233380001</v>
      </c>
      <c r="G28" s="157">
        <v>1</v>
      </c>
      <c r="H28" s="157" t="s">
        <v>122</v>
      </c>
      <c r="I28" s="157">
        <f t="shared" si="4"/>
        <v>5441724.3233380001</v>
      </c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</row>
    <row r="29" spans="1:46" s="169" customFormat="1" ht="60" customHeight="1" x14ac:dyDescent="0.2">
      <c r="A29" s="156" t="s">
        <v>126</v>
      </c>
      <c r="B29" s="157">
        <v>11947141.116438001</v>
      </c>
      <c r="C29" s="157">
        <v>707067.06736800005</v>
      </c>
      <c r="D29" s="157">
        <v>408721.69917400007</v>
      </c>
      <c r="E29" s="157">
        <v>3906312.7644450003</v>
      </c>
      <c r="F29" s="157">
        <f t="shared" si="3"/>
        <v>16969242.647425003</v>
      </c>
      <c r="G29" s="157">
        <v>1</v>
      </c>
      <c r="H29" s="157" t="s">
        <v>122</v>
      </c>
      <c r="I29" s="157">
        <f t="shared" si="4"/>
        <v>16969242.647425003</v>
      </c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</row>
    <row r="30" spans="1:46" s="170" customFormat="1" ht="60" customHeight="1" x14ac:dyDescent="0.2">
      <c r="A30" s="156" t="s">
        <v>127</v>
      </c>
      <c r="B30" s="157">
        <v>69699006.563611999</v>
      </c>
      <c r="C30" s="157">
        <v>11317853.379139001</v>
      </c>
      <c r="D30" s="157">
        <v>5361337.6730810003</v>
      </c>
      <c r="E30" s="157">
        <v>4683723.8001860008</v>
      </c>
      <c r="F30" s="157">
        <f t="shared" si="3"/>
        <v>91061921.416018009</v>
      </c>
      <c r="G30" s="157">
        <v>5189709</v>
      </c>
      <c r="H30" s="157" t="s">
        <v>128</v>
      </c>
      <c r="I30" s="157">
        <f t="shared" si="4"/>
        <v>17.546633427041478</v>
      </c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</row>
    <row r="31" spans="1:46" s="169" customFormat="1" ht="60" customHeight="1" x14ac:dyDescent="0.2">
      <c r="A31" s="156" t="s">
        <v>129</v>
      </c>
      <c r="B31" s="157">
        <v>55525883.563332997</v>
      </c>
      <c r="C31" s="157">
        <v>8971863.5569799989</v>
      </c>
      <c r="D31" s="157">
        <v>3111557.9592499998</v>
      </c>
      <c r="E31" s="157">
        <v>2618975.6294539995</v>
      </c>
      <c r="F31" s="157">
        <f t="shared" ref="F31:F36" si="5">SUM(B31:E31)</f>
        <v>70228280.709016994</v>
      </c>
      <c r="G31" s="157">
        <v>115</v>
      </c>
      <c r="H31" s="157" t="s">
        <v>96</v>
      </c>
      <c r="I31" s="157">
        <f t="shared" ref="I31:I92" si="6">F31/G31</f>
        <v>610680.70181753905</v>
      </c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</row>
    <row r="32" spans="1:46" s="169" customFormat="1" ht="60" customHeight="1" x14ac:dyDescent="0.2">
      <c r="A32" s="156" t="s">
        <v>130</v>
      </c>
      <c r="B32" s="157">
        <v>33182969.591115002</v>
      </c>
      <c r="C32" s="157">
        <v>13357412.153413</v>
      </c>
      <c r="D32" s="157">
        <v>1674469.8545269999</v>
      </c>
      <c r="E32" s="157">
        <v>1449391.0313999997</v>
      </c>
      <c r="F32" s="157">
        <f t="shared" si="5"/>
        <v>49664242.630455002</v>
      </c>
      <c r="G32" s="157">
        <v>1</v>
      </c>
      <c r="H32" s="157" t="s">
        <v>96</v>
      </c>
      <c r="I32" s="157">
        <f t="shared" si="6"/>
        <v>49664242.630455002</v>
      </c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</row>
    <row r="33" spans="1:46" s="170" customFormat="1" ht="60" customHeight="1" x14ac:dyDescent="0.2">
      <c r="A33" s="156" t="s">
        <v>131</v>
      </c>
      <c r="B33" s="157">
        <v>14403525.126487</v>
      </c>
      <c r="C33" s="157">
        <v>2039602.5418790001</v>
      </c>
      <c r="D33" s="157">
        <v>836330.84026900004</v>
      </c>
      <c r="E33" s="157">
        <v>914432.47932699998</v>
      </c>
      <c r="F33" s="157">
        <f t="shared" si="5"/>
        <v>18193890.987962</v>
      </c>
      <c r="G33" s="124">
        <v>98580932</v>
      </c>
      <c r="H33" s="157" t="s">
        <v>120</v>
      </c>
      <c r="I33" s="157">
        <f t="shared" si="6"/>
        <v>0.18455791215244344</v>
      </c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</row>
    <row r="34" spans="1:46" s="170" customFormat="1" ht="60" customHeight="1" x14ac:dyDescent="0.2">
      <c r="A34" s="156" t="s">
        <v>132</v>
      </c>
      <c r="B34" s="157">
        <v>12421138.617660999</v>
      </c>
      <c r="C34" s="157">
        <v>2103661.0198790003</v>
      </c>
      <c r="D34" s="157">
        <v>346969.44318000006</v>
      </c>
      <c r="E34" s="157">
        <v>313691.33933499997</v>
      </c>
      <c r="F34" s="157">
        <f t="shared" si="5"/>
        <v>15185460.420055</v>
      </c>
      <c r="G34" s="157">
        <v>2</v>
      </c>
      <c r="H34" s="157" t="s">
        <v>96</v>
      </c>
      <c r="I34" s="157">
        <f t="shared" si="6"/>
        <v>7592730.2100275001</v>
      </c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</row>
    <row r="35" spans="1:46" s="169" customFormat="1" ht="60" customHeight="1" x14ac:dyDescent="0.2">
      <c r="A35" s="156" t="s">
        <v>133</v>
      </c>
      <c r="B35" s="157">
        <v>16283413.524737999</v>
      </c>
      <c r="C35" s="157">
        <v>3166872.2874949998</v>
      </c>
      <c r="D35" s="157">
        <v>640622.22294499993</v>
      </c>
      <c r="E35" s="157">
        <v>510730.413398</v>
      </c>
      <c r="F35" s="157">
        <f t="shared" si="5"/>
        <v>20601638.448576</v>
      </c>
      <c r="G35" s="157">
        <v>289</v>
      </c>
      <c r="H35" s="157" t="s">
        <v>128</v>
      </c>
      <c r="I35" s="157">
        <f t="shared" si="6"/>
        <v>71285.946188844289</v>
      </c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</row>
    <row r="36" spans="1:46" s="169" customFormat="1" ht="60" customHeight="1" x14ac:dyDescent="0.2">
      <c r="A36" s="156" t="s">
        <v>134</v>
      </c>
      <c r="B36" s="157">
        <v>14336517.043372001</v>
      </c>
      <c r="C36" s="157">
        <v>846364.72884699993</v>
      </c>
      <c r="D36" s="157">
        <v>607807.02101199992</v>
      </c>
      <c r="E36" s="157">
        <v>467771.47292000003</v>
      </c>
      <c r="F36" s="157">
        <f t="shared" si="5"/>
        <v>16258460.266151004</v>
      </c>
      <c r="G36" s="157">
        <v>14</v>
      </c>
      <c r="H36" s="157" t="s">
        <v>135</v>
      </c>
      <c r="I36" s="157">
        <f t="shared" si="6"/>
        <v>1161318.5904393573</v>
      </c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</row>
    <row r="37" spans="1:46" s="169" customFormat="1" ht="60" customHeight="1" x14ac:dyDescent="0.2">
      <c r="A37" s="156" t="s">
        <v>136</v>
      </c>
      <c r="B37" s="157">
        <v>390176300.71053201</v>
      </c>
      <c r="C37" s="157">
        <v>554467380.31352592</v>
      </c>
      <c r="D37" s="157">
        <v>8486818.697532</v>
      </c>
      <c r="E37" s="157">
        <v>101552028.979846</v>
      </c>
      <c r="F37" s="157">
        <f>SUM(B37:E37)</f>
        <v>1054682528.7014359</v>
      </c>
      <c r="G37" s="157">
        <v>277985</v>
      </c>
      <c r="H37" s="157" t="s">
        <v>128</v>
      </c>
      <c r="I37" s="157">
        <f t="shared" si="6"/>
        <v>3794.026759362685</v>
      </c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</row>
    <row r="38" spans="1:46" s="167" customFormat="1" ht="60" customHeight="1" x14ac:dyDescent="0.2">
      <c r="A38" s="156" t="s">
        <v>137</v>
      </c>
      <c r="B38" s="157">
        <v>3759911.6335619995</v>
      </c>
      <c r="C38" s="157">
        <v>1821588.015528</v>
      </c>
      <c r="D38" s="157">
        <v>278238.21805099997</v>
      </c>
      <c r="E38" s="157">
        <v>585756.72804200009</v>
      </c>
      <c r="F38" s="157">
        <f t="shared" ref="F38:F49" si="7">SUM(B38:E38)</f>
        <v>6445494.595182999</v>
      </c>
      <c r="G38" s="157">
        <v>1845</v>
      </c>
      <c r="H38" s="163" t="s">
        <v>103</v>
      </c>
      <c r="I38" s="157">
        <f t="shared" si="6"/>
        <v>3493.4930055192408</v>
      </c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</row>
    <row r="39" spans="1:46" s="169" customFormat="1" ht="60" customHeight="1" x14ac:dyDescent="0.2">
      <c r="A39" s="156" t="s">
        <v>138</v>
      </c>
      <c r="B39" s="157">
        <v>8744414.801004</v>
      </c>
      <c r="C39" s="157">
        <v>4116901.2986610006</v>
      </c>
      <c r="D39" s="157">
        <v>632255.89120900002</v>
      </c>
      <c r="E39" s="157">
        <v>1337424.6362679999</v>
      </c>
      <c r="F39" s="157">
        <f t="shared" si="7"/>
        <v>14830996.627142001</v>
      </c>
      <c r="G39" s="157">
        <v>20</v>
      </c>
      <c r="H39" s="157" t="s">
        <v>109</v>
      </c>
      <c r="I39" s="157">
        <f t="shared" si="6"/>
        <v>741549.83135710005</v>
      </c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</row>
    <row r="40" spans="1:46" s="169" customFormat="1" ht="60" customHeight="1" x14ac:dyDescent="0.2">
      <c r="A40" s="156" t="s">
        <v>139</v>
      </c>
      <c r="B40" s="157">
        <v>127430364.434974</v>
      </c>
      <c r="C40" s="157">
        <v>41934791.091442004</v>
      </c>
      <c r="D40" s="157">
        <v>8966996.4144259989</v>
      </c>
      <c r="E40" s="157">
        <v>13468968.601451</v>
      </c>
      <c r="F40" s="157">
        <f t="shared" si="7"/>
        <v>191801120.54229301</v>
      </c>
      <c r="G40" s="157">
        <v>12</v>
      </c>
      <c r="H40" s="163" t="s">
        <v>106</v>
      </c>
      <c r="I40" s="157">
        <f t="shared" si="6"/>
        <v>15983426.711857751</v>
      </c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</row>
    <row r="41" spans="1:46" s="169" customFormat="1" ht="60" customHeight="1" x14ac:dyDescent="0.2">
      <c r="A41" s="156" t="s">
        <v>140</v>
      </c>
      <c r="B41" s="157">
        <v>78262971.341298997</v>
      </c>
      <c r="C41" s="157">
        <v>107470400.22626799</v>
      </c>
      <c r="D41" s="157">
        <v>5641003.1685800003</v>
      </c>
      <c r="E41" s="157">
        <v>4275891.0944039999</v>
      </c>
      <c r="F41" s="157">
        <f t="shared" si="7"/>
        <v>195650265.830551</v>
      </c>
      <c r="G41" s="157">
        <v>1660329</v>
      </c>
      <c r="H41" s="157" t="s">
        <v>128</v>
      </c>
      <c r="I41" s="157">
        <f t="shared" si="6"/>
        <v>117.83825123246717</v>
      </c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</row>
    <row r="42" spans="1:46" s="169" customFormat="1" ht="60" customHeight="1" x14ac:dyDescent="0.2">
      <c r="A42" s="156" t="s">
        <v>141</v>
      </c>
      <c r="B42" s="157">
        <v>46027934.716726996</v>
      </c>
      <c r="C42" s="157">
        <v>9887125.1194739994</v>
      </c>
      <c r="D42" s="157">
        <v>3593472.396129</v>
      </c>
      <c r="E42" s="157">
        <v>2854867.8201560001</v>
      </c>
      <c r="F42" s="157">
        <f t="shared" si="7"/>
        <v>62363400.052485995</v>
      </c>
      <c r="G42" s="157">
        <v>122</v>
      </c>
      <c r="H42" s="157" t="s">
        <v>128</v>
      </c>
      <c r="I42" s="157">
        <f t="shared" si="6"/>
        <v>511175.41026627866</v>
      </c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</row>
    <row r="43" spans="1:46" s="169" customFormat="1" ht="60" customHeight="1" x14ac:dyDescent="0.2">
      <c r="A43" s="156" t="s">
        <v>142</v>
      </c>
      <c r="B43" s="157">
        <v>24320069.568696</v>
      </c>
      <c r="C43" s="157">
        <v>3720671.5987850004</v>
      </c>
      <c r="D43" s="157">
        <v>1777582.773331</v>
      </c>
      <c r="E43" s="157">
        <v>1586397.770145</v>
      </c>
      <c r="F43" s="157">
        <f t="shared" si="7"/>
        <v>31404721.710957002</v>
      </c>
      <c r="G43" s="157">
        <v>12965</v>
      </c>
      <c r="H43" s="157" t="s">
        <v>128</v>
      </c>
      <c r="I43" s="157">
        <f t="shared" si="6"/>
        <v>2422.2693182381026</v>
      </c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</row>
    <row r="44" spans="1:46" s="169" customFormat="1" ht="60" customHeight="1" x14ac:dyDescent="0.2">
      <c r="A44" s="156" t="s">
        <v>143</v>
      </c>
      <c r="B44" s="157">
        <v>12843527.521205999</v>
      </c>
      <c r="C44" s="157">
        <v>1837966.58406</v>
      </c>
      <c r="D44" s="157">
        <v>942347.79551299987</v>
      </c>
      <c r="E44" s="157">
        <v>731089.97045499994</v>
      </c>
      <c r="F44" s="157">
        <f t="shared" si="7"/>
        <v>16354931.871234</v>
      </c>
      <c r="G44" s="157">
        <v>1</v>
      </c>
      <c r="H44" s="157" t="s">
        <v>96</v>
      </c>
      <c r="I44" s="157">
        <f t="shared" si="6"/>
        <v>16354931.871234</v>
      </c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</row>
    <row r="45" spans="1:46" s="169" customFormat="1" ht="60" customHeight="1" x14ac:dyDescent="0.2">
      <c r="A45" s="156" t="s">
        <v>144</v>
      </c>
      <c r="B45" s="157">
        <v>27707236.664516997</v>
      </c>
      <c r="C45" s="157">
        <v>8378827.4995129993</v>
      </c>
      <c r="D45" s="157">
        <v>2102998.5596529995</v>
      </c>
      <c r="E45" s="157">
        <v>1569507.1210670001</v>
      </c>
      <c r="F45" s="157">
        <f t="shared" si="7"/>
        <v>39758569.844749995</v>
      </c>
      <c r="G45" s="157">
        <v>1</v>
      </c>
      <c r="H45" s="157" t="s">
        <v>96</v>
      </c>
      <c r="I45" s="157">
        <f t="shared" si="6"/>
        <v>39758569.844749995</v>
      </c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</row>
    <row r="46" spans="1:46" s="169" customFormat="1" ht="60" customHeight="1" x14ac:dyDescent="0.2">
      <c r="A46" s="156" t="s">
        <v>145</v>
      </c>
      <c r="B46" s="157">
        <v>18600987.789326001</v>
      </c>
      <c r="C46" s="157">
        <v>13568416.416873001</v>
      </c>
      <c r="D46" s="157">
        <v>3365421.3560489998</v>
      </c>
      <c r="E46" s="157">
        <v>262723.98414900003</v>
      </c>
      <c r="F46" s="157">
        <f t="shared" si="7"/>
        <v>35797549.546397001</v>
      </c>
      <c r="G46" s="157">
        <v>14</v>
      </c>
      <c r="H46" s="157" t="s">
        <v>109</v>
      </c>
      <c r="I46" s="157">
        <f t="shared" si="6"/>
        <v>2556967.8247426427</v>
      </c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</row>
    <row r="47" spans="1:46" s="169" customFormat="1" ht="60" customHeight="1" x14ac:dyDescent="0.2">
      <c r="A47" s="156" t="s">
        <v>146</v>
      </c>
      <c r="B47" s="157">
        <v>9305953.1487499997</v>
      </c>
      <c r="C47" s="157">
        <v>2580700.6718000001</v>
      </c>
      <c r="D47" s="157">
        <v>403023.43757399998</v>
      </c>
      <c r="E47" s="157">
        <v>289754.86955300003</v>
      </c>
      <c r="F47" s="157">
        <f t="shared" si="7"/>
        <v>12579432.127676999</v>
      </c>
      <c r="G47" s="157">
        <v>3</v>
      </c>
      <c r="H47" s="157" t="s">
        <v>96</v>
      </c>
      <c r="I47" s="157">
        <f t="shared" si="6"/>
        <v>4193144.0425589997</v>
      </c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</row>
    <row r="48" spans="1:46" s="167" customFormat="1" ht="60" customHeight="1" x14ac:dyDescent="0.2">
      <c r="A48" s="156" t="s">
        <v>147</v>
      </c>
      <c r="B48" s="157">
        <v>22486729.0328</v>
      </c>
      <c r="C48" s="157">
        <v>4047598.2678339998</v>
      </c>
      <c r="D48" s="157">
        <v>1387071.613106</v>
      </c>
      <c r="E48" s="157">
        <v>1147705.1275860001</v>
      </c>
      <c r="F48" s="157">
        <f t="shared" si="7"/>
        <v>29069104.041326001</v>
      </c>
      <c r="G48" s="157">
        <v>2</v>
      </c>
      <c r="H48" s="157" t="s">
        <v>120</v>
      </c>
      <c r="I48" s="157">
        <f t="shared" si="6"/>
        <v>14534552.020663001</v>
      </c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</row>
    <row r="49" spans="1:46" s="169" customFormat="1" ht="60" customHeight="1" x14ac:dyDescent="0.2">
      <c r="A49" s="156" t="s">
        <v>148</v>
      </c>
      <c r="B49" s="157">
        <v>4491304.0082019996</v>
      </c>
      <c r="C49" s="157">
        <v>964399.68219299987</v>
      </c>
      <c r="D49" s="157">
        <v>294255.37092700001</v>
      </c>
      <c r="E49" s="157">
        <v>565715.00475600001</v>
      </c>
      <c r="F49" s="157">
        <f t="shared" si="7"/>
        <v>6315674.0660779998</v>
      </c>
      <c r="G49" s="157">
        <v>5</v>
      </c>
      <c r="H49" s="157" t="s">
        <v>149</v>
      </c>
      <c r="I49" s="157">
        <f t="shared" si="6"/>
        <v>1263134.8132155999</v>
      </c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</row>
    <row r="50" spans="1:46" s="169" customFormat="1" ht="60" customHeight="1" x14ac:dyDescent="0.2">
      <c r="A50" s="156" t="s">
        <v>150</v>
      </c>
      <c r="B50" s="157">
        <v>8274557.996983001</v>
      </c>
      <c r="C50" s="157">
        <v>479822.70620699995</v>
      </c>
      <c r="D50" s="157">
        <v>653695.55379100004</v>
      </c>
      <c r="E50" s="157">
        <v>433883.31197599997</v>
      </c>
      <c r="F50" s="157">
        <f>SUM(B50:E50)</f>
        <v>9841959.568957001</v>
      </c>
      <c r="G50" s="157">
        <v>1</v>
      </c>
      <c r="H50" s="157" t="s">
        <v>96</v>
      </c>
      <c r="I50" s="157">
        <f t="shared" si="6"/>
        <v>9841959.568957001</v>
      </c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</row>
    <row r="51" spans="1:46" s="169" customFormat="1" ht="60" customHeight="1" x14ac:dyDescent="0.2">
      <c r="A51" s="156" t="s">
        <v>151</v>
      </c>
      <c r="B51" s="157">
        <v>10459242.150101999</v>
      </c>
      <c r="C51" s="157">
        <v>995223.70916999993</v>
      </c>
      <c r="D51" s="157">
        <v>791462.26412099996</v>
      </c>
      <c r="E51" s="157">
        <v>572272.58211500011</v>
      </c>
      <c r="F51" s="157">
        <f t="shared" ref="F51:F64" si="8">SUM(B51:E51)</f>
        <v>12818200.705507999</v>
      </c>
      <c r="G51" s="157">
        <v>13</v>
      </c>
      <c r="H51" s="157" t="s">
        <v>135</v>
      </c>
      <c r="I51" s="157">
        <f t="shared" si="6"/>
        <v>986015.43888523069</v>
      </c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</row>
    <row r="52" spans="1:46" s="170" customFormat="1" ht="60" customHeight="1" x14ac:dyDescent="0.2">
      <c r="A52" s="156" t="s">
        <v>152</v>
      </c>
      <c r="B52" s="157">
        <v>10150710.167935001</v>
      </c>
      <c r="C52" s="157">
        <v>3924256.837843</v>
      </c>
      <c r="D52" s="157">
        <v>652372.07037900004</v>
      </c>
      <c r="E52" s="157">
        <v>667344.71707600006</v>
      </c>
      <c r="F52" s="157">
        <f t="shared" si="8"/>
        <v>15394683.793233</v>
      </c>
      <c r="G52" s="157">
        <v>20</v>
      </c>
      <c r="H52" s="171" t="s">
        <v>109</v>
      </c>
      <c r="I52" s="157">
        <f t="shared" si="6"/>
        <v>769734.18966164999</v>
      </c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</row>
    <row r="53" spans="1:46" s="169" customFormat="1" ht="60" customHeight="1" x14ac:dyDescent="0.2">
      <c r="A53" s="156" t="s">
        <v>153</v>
      </c>
      <c r="B53" s="157">
        <v>2092425.9665239998</v>
      </c>
      <c r="C53" s="157">
        <v>1297552.8536650001</v>
      </c>
      <c r="D53" s="157">
        <v>143586.48815499997</v>
      </c>
      <c r="E53" s="157">
        <v>87217.576496000009</v>
      </c>
      <c r="F53" s="157">
        <f t="shared" si="8"/>
        <v>3620782.88484</v>
      </c>
      <c r="G53" s="157">
        <v>1</v>
      </c>
      <c r="H53" s="157" t="s">
        <v>109</v>
      </c>
      <c r="I53" s="157">
        <f t="shared" si="6"/>
        <v>3620782.88484</v>
      </c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</row>
    <row r="54" spans="1:46" s="170" customFormat="1" ht="60" customHeight="1" x14ac:dyDescent="0.2">
      <c r="A54" s="156" t="s">
        <v>154</v>
      </c>
      <c r="B54" s="157">
        <v>7981802.5569784008</v>
      </c>
      <c r="C54" s="157">
        <v>5447617.2499024002</v>
      </c>
      <c r="D54" s="157">
        <v>497459.44989409996</v>
      </c>
      <c r="E54" s="157">
        <v>332372.36849550001</v>
      </c>
      <c r="F54" s="157">
        <f t="shared" si="8"/>
        <v>14259251.625270402</v>
      </c>
      <c r="G54" s="157">
        <v>17</v>
      </c>
      <c r="H54" s="157" t="s">
        <v>106</v>
      </c>
      <c r="I54" s="157">
        <f t="shared" si="6"/>
        <v>838779.50736884715</v>
      </c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</row>
    <row r="55" spans="1:46" s="169" customFormat="1" ht="60" customHeight="1" x14ac:dyDescent="0.2">
      <c r="A55" s="156" t="s">
        <v>155</v>
      </c>
      <c r="B55" s="157">
        <v>7443565.1039659996</v>
      </c>
      <c r="C55" s="157">
        <v>368242.08344499994</v>
      </c>
      <c r="D55" s="157">
        <v>561685.09000600001</v>
      </c>
      <c r="E55" s="157">
        <v>366970.43001299998</v>
      </c>
      <c r="F55" s="157">
        <f t="shared" si="8"/>
        <v>8740462.7074299995</v>
      </c>
      <c r="G55" s="157">
        <v>32</v>
      </c>
      <c r="H55" s="157" t="s">
        <v>116</v>
      </c>
      <c r="I55" s="157">
        <f t="shared" si="6"/>
        <v>273139.45960718748</v>
      </c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</row>
    <row r="56" spans="1:46" s="169" customFormat="1" ht="60" customHeight="1" x14ac:dyDescent="0.2">
      <c r="A56" s="156" t="s">
        <v>156</v>
      </c>
      <c r="B56" s="157">
        <v>12008936.428188998</v>
      </c>
      <c r="C56" s="157">
        <v>1397219.97982</v>
      </c>
      <c r="D56" s="157">
        <v>832106.02312100003</v>
      </c>
      <c r="E56" s="157">
        <v>747278.04697300005</v>
      </c>
      <c r="F56" s="157">
        <f t="shared" si="8"/>
        <v>14985540.478102997</v>
      </c>
      <c r="G56" s="157">
        <v>82</v>
      </c>
      <c r="H56" s="157" t="s">
        <v>128</v>
      </c>
      <c r="I56" s="157">
        <f t="shared" si="6"/>
        <v>182750.49363540241</v>
      </c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</row>
    <row r="57" spans="1:46" s="169" customFormat="1" ht="60" customHeight="1" x14ac:dyDescent="0.2">
      <c r="A57" s="156" t="s">
        <v>157</v>
      </c>
      <c r="B57" s="157">
        <v>25404194.604201999</v>
      </c>
      <c r="C57" s="157">
        <v>4947090.2979280008</v>
      </c>
      <c r="D57" s="157">
        <v>1396704.6919559997</v>
      </c>
      <c r="E57" s="157">
        <v>1796185.5871959999</v>
      </c>
      <c r="F57" s="157">
        <f t="shared" si="8"/>
        <v>33544175.181281999</v>
      </c>
      <c r="G57" s="157">
        <v>20145</v>
      </c>
      <c r="H57" s="157" t="s">
        <v>128</v>
      </c>
      <c r="I57" s="157">
        <f t="shared" si="6"/>
        <v>1665.1365192991809</v>
      </c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48"/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</row>
    <row r="58" spans="1:46" s="167" customFormat="1" ht="60" customHeight="1" x14ac:dyDescent="0.2">
      <c r="A58" s="156" t="s">
        <v>158</v>
      </c>
      <c r="B58" s="157">
        <v>18041225.694320001</v>
      </c>
      <c r="C58" s="157">
        <v>1279629.0558749998</v>
      </c>
      <c r="D58" s="157">
        <v>1371212.369216</v>
      </c>
      <c r="E58" s="157">
        <v>1149571.339597</v>
      </c>
      <c r="F58" s="157">
        <f t="shared" si="8"/>
        <v>21841638.459008001</v>
      </c>
      <c r="G58" s="157">
        <v>7128</v>
      </c>
      <c r="H58" s="157" t="s">
        <v>128</v>
      </c>
      <c r="I58" s="157">
        <f t="shared" si="6"/>
        <v>3064.2029263479239</v>
      </c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</row>
    <row r="59" spans="1:46" s="169" customFormat="1" ht="60" customHeight="1" x14ac:dyDescent="0.2">
      <c r="A59" s="156" t="s">
        <v>159</v>
      </c>
      <c r="B59" s="157">
        <v>11325817.473822003</v>
      </c>
      <c r="C59" s="157">
        <v>2159388.7377200001</v>
      </c>
      <c r="D59" s="157">
        <v>692688.19054700015</v>
      </c>
      <c r="E59" s="157">
        <v>739752.36301299999</v>
      </c>
      <c r="F59" s="157">
        <f t="shared" si="8"/>
        <v>14917646.765102003</v>
      </c>
      <c r="G59" s="157">
        <v>1</v>
      </c>
      <c r="H59" s="157" t="s">
        <v>96</v>
      </c>
      <c r="I59" s="157">
        <f t="shared" si="6"/>
        <v>14917646.765102003</v>
      </c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</row>
    <row r="60" spans="1:46" s="169" customFormat="1" ht="60" customHeight="1" x14ac:dyDescent="0.2">
      <c r="A60" s="156" t="s">
        <v>160</v>
      </c>
      <c r="B60" s="157">
        <v>14703505.391639002</v>
      </c>
      <c r="C60" s="157">
        <v>2255201.508711</v>
      </c>
      <c r="D60" s="157">
        <v>982793.21307699999</v>
      </c>
      <c r="E60" s="157">
        <v>1033742.457799</v>
      </c>
      <c r="F60" s="157">
        <f t="shared" si="8"/>
        <v>18975242.571226001</v>
      </c>
      <c r="G60" s="157">
        <v>1</v>
      </c>
      <c r="H60" s="157" t="s">
        <v>96</v>
      </c>
      <c r="I60" s="157">
        <f t="shared" si="6"/>
        <v>18975242.571226001</v>
      </c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</row>
    <row r="61" spans="1:46" s="169" customFormat="1" ht="60" customHeight="1" x14ac:dyDescent="0.2">
      <c r="A61" s="156" t="s">
        <v>161</v>
      </c>
      <c r="B61" s="157">
        <v>2869905.9742660001</v>
      </c>
      <c r="C61" s="157">
        <v>189858.62526799971</v>
      </c>
      <c r="D61" s="157">
        <v>249999.99593600014</v>
      </c>
      <c r="E61" s="157">
        <v>189999.99569700006</v>
      </c>
      <c r="F61" s="157">
        <f t="shared" si="8"/>
        <v>3499764.5911670001</v>
      </c>
      <c r="G61" s="157">
        <v>15</v>
      </c>
      <c r="H61" s="157" t="s">
        <v>109</v>
      </c>
      <c r="I61" s="157">
        <f t="shared" si="6"/>
        <v>233317.63941113334</v>
      </c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48"/>
      <c r="AT61" s="148"/>
    </row>
    <row r="62" spans="1:46" s="169" customFormat="1" ht="60" customHeight="1" x14ac:dyDescent="0.2">
      <c r="A62" s="156" t="s">
        <v>162</v>
      </c>
      <c r="B62" s="157">
        <v>139132.121384</v>
      </c>
      <c r="C62" s="157">
        <v>3721.3714169999994</v>
      </c>
      <c r="D62" s="157">
        <v>25867.112464999998</v>
      </c>
      <c r="E62" s="157">
        <v>5055.2076980000002</v>
      </c>
      <c r="F62" s="157">
        <f t="shared" si="8"/>
        <v>173775.81296399998</v>
      </c>
      <c r="G62" s="157">
        <v>1</v>
      </c>
      <c r="H62" s="157" t="s">
        <v>96</v>
      </c>
      <c r="I62" s="157">
        <f t="shared" si="6"/>
        <v>173775.81296399998</v>
      </c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</row>
    <row r="63" spans="1:46" s="169" customFormat="1" ht="60" customHeight="1" x14ac:dyDescent="0.2">
      <c r="A63" s="156" t="s">
        <v>163</v>
      </c>
      <c r="B63" s="157">
        <v>2158053.739424</v>
      </c>
      <c r="C63" s="157">
        <v>143303.48870400002</v>
      </c>
      <c r="D63" s="157">
        <v>182243.52269499999</v>
      </c>
      <c r="E63" s="157">
        <v>133462.961159</v>
      </c>
      <c r="F63" s="157">
        <f t="shared" si="8"/>
        <v>2617063.7119820002</v>
      </c>
      <c r="G63" s="157">
        <v>1</v>
      </c>
      <c r="H63" s="157" t="s">
        <v>120</v>
      </c>
      <c r="I63" s="157">
        <f t="shared" si="6"/>
        <v>2617063.7119820002</v>
      </c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</row>
    <row r="64" spans="1:46" s="169" customFormat="1" ht="60" customHeight="1" x14ac:dyDescent="0.2">
      <c r="A64" s="156" t="s">
        <v>164</v>
      </c>
      <c r="B64" s="157">
        <v>4287694.819906001</v>
      </c>
      <c r="C64" s="157">
        <v>683987.980675</v>
      </c>
      <c r="D64" s="157">
        <v>278431.54922400002</v>
      </c>
      <c r="E64" s="157">
        <v>268335.24523900001</v>
      </c>
      <c r="F64" s="157">
        <f t="shared" si="8"/>
        <v>5518449.595044001</v>
      </c>
      <c r="G64" s="157">
        <v>6</v>
      </c>
      <c r="H64" s="157" t="s">
        <v>149</v>
      </c>
      <c r="I64" s="157">
        <f t="shared" si="6"/>
        <v>919741.59917400021</v>
      </c>
      <c r="J64" s="148"/>
      <c r="K64" s="148"/>
      <c r="L64" s="148"/>
      <c r="M64" s="148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  <c r="AI64" s="148"/>
      <c r="AJ64" s="148"/>
      <c r="AK64" s="148"/>
      <c r="AL64" s="148"/>
      <c r="AM64" s="148"/>
      <c r="AN64" s="148"/>
      <c r="AO64" s="148"/>
      <c r="AP64" s="148"/>
      <c r="AQ64" s="148"/>
      <c r="AR64" s="148"/>
      <c r="AS64" s="148"/>
      <c r="AT64" s="148"/>
    </row>
    <row r="65" spans="1:46" s="167" customFormat="1" ht="60" customHeight="1" x14ac:dyDescent="0.2">
      <c r="A65" s="156" t="s">
        <v>165</v>
      </c>
      <c r="B65" s="157">
        <v>2202313.0388480001</v>
      </c>
      <c r="C65" s="157">
        <v>216636.96211299999</v>
      </c>
      <c r="D65" s="157">
        <v>45551.277158999997</v>
      </c>
      <c r="E65" s="157">
        <v>17744.353891999999</v>
      </c>
      <c r="F65" s="157">
        <f>SUM(B65:E65)</f>
        <v>2482245.6320119998</v>
      </c>
      <c r="G65" s="157">
        <v>2</v>
      </c>
      <c r="H65" s="157" t="s">
        <v>96</v>
      </c>
      <c r="I65" s="157">
        <f t="shared" si="6"/>
        <v>1241122.8160059999</v>
      </c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  <c r="AG65" s="148"/>
      <c r="AH65" s="148"/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</row>
    <row r="66" spans="1:46" s="169" customFormat="1" ht="60" customHeight="1" x14ac:dyDescent="0.2">
      <c r="A66" s="156" t="s">
        <v>166</v>
      </c>
      <c r="B66" s="157">
        <v>1176430.63421</v>
      </c>
      <c r="C66" s="157">
        <v>95692.25186400002</v>
      </c>
      <c r="D66" s="157">
        <v>104388.679388</v>
      </c>
      <c r="E66" s="157">
        <v>86184.276729999998</v>
      </c>
      <c r="F66" s="157">
        <f t="shared" ref="F66:F80" si="9">SUM(B66:E66)</f>
        <v>1462695.842192</v>
      </c>
      <c r="G66" s="157">
        <v>18</v>
      </c>
      <c r="H66" s="157" t="s">
        <v>135</v>
      </c>
      <c r="I66" s="157">
        <f t="shared" si="6"/>
        <v>81260.88012177778</v>
      </c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</row>
    <row r="67" spans="1:46" s="169" customFormat="1" ht="60" customHeight="1" x14ac:dyDescent="0.2">
      <c r="A67" s="156" t="s">
        <v>167</v>
      </c>
      <c r="B67" s="157">
        <v>2490400.0747998999</v>
      </c>
      <c r="C67" s="157">
        <v>357414.74946999998</v>
      </c>
      <c r="D67" s="157">
        <v>204769.08932279996</v>
      </c>
      <c r="E67" s="157">
        <v>206190.47792559999</v>
      </c>
      <c r="F67" s="157">
        <f t="shared" si="9"/>
        <v>3258774.3915182999</v>
      </c>
      <c r="G67" s="157">
        <v>40</v>
      </c>
      <c r="H67" s="163" t="s">
        <v>168</v>
      </c>
      <c r="I67" s="157">
        <f t="shared" si="6"/>
        <v>81469.359787957495</v>
      </c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  <c r="AG67" s="148"/>
      <c r="AH67" s="148"/>
      <c r="AI67" s="148"/>
      <c r="AJ67" s="148"/>
      <c r="AK67" s="148"/>
      <c r="AL67" s="148"/>
      <c r="AM67" s="148"/>
      <c r="AN67" s="148"/>
      <c r="AO67" s="148"/>
      <c r="AP67" s="148"/>
      <c r="AQ67" s="148"/>
      <c r="AR67" s="148"/>
      <c r="AS67" s="148"/>
      <c r="AT67" s="148"/>
    </row>
    <row r="68" spans="1:46" s="169" customFormat="1" ht="60" customHeight="1" x14ac:dyDescent="0.2">
      <c r="A68" s="156" t="s">
        <v>169</v>
      </c>
      <c r="B68" s="157">
        <v>775852.22</v>
      </c>
      <c r="C68" s="157">
        <v>202897.98800000001</v>
      </c>
      <c r="D68" s="157">
        <v>89262.43</v>
      </c>
      <c r="E68" s="157">
        <v>42597.69</v>
      </c>
      <c r="F68" s="157">
        <f t="shared" si="9"/>
        <v>1110610.328</v>
      </c>
      <c r="G68" s="157">
        <v>13</v>
      </c>
      <c r="H68" s="157" t="s">
        <v>109</v>
      </c>
      <c r="I68" s="157">
        <f t="shared" si="6"/>
        <v>85431.563692307696</v>
      </c>
      <c r="J68" s="148"/>
      <c r="K68" s="148"/>
      <c r="L68" s="148"/>
      <c r="M68" s="148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148"/>
      <c r="AG68" s="148"/>
      <c r="AH68" s="148"/>
      <c r="AI68" s="148"/>
      <c r="AJ68" s="148"/>
      <c r="AK68" s="148"/>
      <c r="AL68" s="148"/>
      <c r="AM68" s="148"/>
      <c r="AN68" s="148"/>
      <c r="AO68" s="148"/>
      <c r="AP68" s="148"/>
      <c r="AQ68" s="148"/>
      <c r="AR68" s="148"/>
      <c r="AS68" s="148"/>
      <c r="AT68" s="148"/>
    </row>
    <row r="69" spans="1:46" s="169" customFormat="1" ht="60" customHeight="1" x14ac:dyDescent="0.2">
      <c r="A69" s="156" t="s">
        <v>170</v>
      </c>
      <c r="B69" s="157">
        <v>22748626.666818999</v>
      </c>
      <c r="C69" s="157">
        <v>26487975.667334002</v>
      </c>
      <c r="D69" s="157">
        <v>1646572.5652680001</v>
      </c>
      <c r="E69" s="124">
        <v>612704.72625599999</v>
      </c>
      <c r="F69" s="157">
        <f t="shared" si="9"/>
        <v>51495879.625676997</v>
      </c>
      <c r="G69" s="157">
        <v>1</v>
      </c>
      <c r="H69" s="157" t="s">
        <v>106</v>
      </c>
      <c r="I69" s="157">
        <f t="shared" si="6"/>
        <v>51495879.625676997</v>
      </c>
      <c r="J69" s="148"/>
      <c r="K69" s="148"/>
      <c r="L69" s="148"/>
      <c r="M69" s="148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148"/>
      <c r="AG69" s="148"/>
      <c r="AH69" s="148"/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148"/>
      <c r="AT69" s="148"/>
    </row>
    <row r="70" spans="1:46" s="169" customFormat="1" ht="60" customHeight="1" x14ac:dyDescent="0.2">
      <c r="A70" s="156" t="s">
        <v>171</v>
      </c>
      <c r="B70" s="157">
        <v>5548734.3684660001</v>
      </c>
      <c r="C70" s="157">
        <v>5030430.4130140003</v>
      </c>
      <c r="D70" s="157">
        <v>56101.140238999993</v>
      </c>
      <c r="E70" s="157">
        <v>30078.054685000003</v>
      </c>
      <c r="F70" s="157">
        <f t="shared" si="9"/>
        <v>10665343.976404</v>
      </c>
      <c r="G70" s="157">
        <v>38</v>
      </c>
      <c r="H70" s="157" t="s">
        <v>116</v>
      </c>
      <c r="I70" s="157">
        <f t="shared" si="6"/>
        <v>280666.94674747367</v>
      </c>
      <c r="J70" s="148"/>
      <c r="K70" s="148"/>
      <c r="L70" s="148"/>
      <c r="M70" s="148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8"/>
      <c r="Z70" s="148"/>
      <c r="AA70" s="148"/>
      <c r="AB70" s="148"/>
      <c r="AC70" s="148"/>
      <c r="AD70" s="148"/>
      <c r="AE70" s="148"/>
      <c r="AF70" s="148"/>
      <c r="AG70" s="148"/>
      <c r="AH70" s="148"/>
      <c r="AI70" s="148"/>
      <c r="AJ70" s="148"/>
      <c r="AK70" s="148"/>
      <c r="AL70" s="148"/>
      <c r="AM70" s="148"/>
      <c r="AN70" s="148"/>
      <c r="AO70" s="148"/>
      <c r="AP70" s="148"/>
      <c r="AQ70" s="148"/>
      <c r="AR70" s="148"/>
      <c r="AS70" s="148"/>
      <c r="AT70" s="148"/>
    </row>
    <row r="71" spans="1:46" s="169" customFormat="1" ht="60" customHeight="1" x14ac:dyDescent="0.2">
      <c r="A71" s="156" t="s">
        <v>172</v>
      </c>
      <c r="B71" s="157">
        <v>10816616.939622</v>
      </c>
      <c r="C71" s="157">
        <v>2170286.0905829999</v>
      </c>
      <c r="D71" s="157">
        <v>633686.25731599983</v>
      </c>
      <c r="E71" s="157">
        <v>682717.84657699999</v>
      </c>
      <c r="F71" s="157">
        <f t="shared" si="9"/>
        <v>14303307.134098001</v>
      </c>
      <c r="G71" s="157">
        <v>703181</v>
      </c>
      <c r="H71" s="157" t="s">
        <v>128</v>
      </c>
      <c r="I71" s="157">
        <f t="shared" si="6"/>
        <v>20.340861220792373</v>
      </c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8"/>
      <c r="AB71" s="148"/>
      <c r="AC71" s="148"/>
      <c r="AD71" s="148"/>
      <c r="AE71" s="148"/>
      <c r="AF71" s="148"/>
      <c r="AG71" s="148"/>
      <c r="AH71" s="148"/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  <c r="AS71" s="148"/>
      <c r="AT71" s="148"/>
    </row>
    <row r="72" spans="1:46" s="169" customFormat="1" ht="60" customHeight="1" x14ac:dyDescent="0.2">
      <c r="A72" s="156" t="s">
        <v>173</v>
      </c>
      <c r="B72" s="157">
        <v>3790052.85</v>
      </c>
      <c r="C72" s="157">
        <v>404511.67</v>
      </c>
      <c r="D72" s="157">
        <v>153290.06</v>
      </c>
      <c r="E72" s="157">
        <v>341496.11</v>
      </c>
      <c r="F72" s="157">
        <f t="shared" si="9"/>
        <v>4689350.6900000004</v>
      </c>
      <c r="G72" s="157">
        <v>703181</v>
      </c>
      <c r="H72" s="157" t="s">
        <v>128</v>
      </c>
      <c r="I72" s="157">
        <f t="shared" si="6"/>
        <v>6.668767628818185</v>
      </c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8"/>
      <c r="AB72" s="148"/>
      <c r="AC72" s="148"/>
      <c r="AD72" s="148"/>
      <c r="AE72" s="148"/>
      <c r="AF72" s="148"/>
      <c r="AG72" s="148"/>
      <c r="AH72" s="148"/>
      <c r="AI72" s="148"/>
      <c r="AJ72" s="148"/>
      <c r="AK72" s="148"/>
      <c r="AL72" s="148"/>
      <c r="AM72" s="148"/>
      <c r="AN72" s="148"/>
      <c r="AO72" s="148"/>
      <c r="AP72" s="148"/>
      <c r="AQ72" s="148"/>
      <c r="AR72" s="148"/>
      <c r="AS72" s="148"/>
      <c r="AT72" s="148"/>
    </row>
    <row r="73" spans="1:46" s="169" customFormat="1" ht="60" customHeight="1" x14ac:dyDescent="0.2">
      <c r="A73" s="156" t="s">
        <v>174</v>
      </c>
      <c r="B73" s="157">
        <v>5514901.8011050001</v>
      </c>
      <c r="C73" s="157">
        <v>75294.951501000003</v>
      </c>
      <c r="D73" s="157">
        <v>103275.87711500001</v>
      </c>
      <c r="E73" s="157">
        <v>65048.560407999998</v>
      </c>
      <c r="F73" s="157">
        <f t="shared" si="9"/>
        <v>5758521.1901289998</v>
      </c>
      <c r="G73" s="157">
        <v>16872</v>
      </c>
      <c r="H73" s="157" t="s">
        <v>128</v>
      </c>
      <c r="I73" s="157">
        <f t="shared" si="6"/>
        <v>341.30637684500948</v>
      </c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8"/>
      <c r="AB73" s="148"/>
      <c r="AC73" s="148"/>
      <c r="AD73" s="148"/>
      <c r="AE73" s="148"/>
      <c r="AF73" s="148"/>
      <c r="AG73" s="148"/>
      <c r="AH73" s="148"/>
      <c r="AI73" s="148"/>
      <c r="AJ73" s="148"/>
      <c r="AK73" s="148"/>
      <c r="AL73" s="148"/>
      <c r="AM73" s="148"/>
      <c r="AN73" s="148"/>
      <c r="AO73" s="148"/>
      <c r="AP73" s="148"/>
      <c r="AQ73" s="148"/>
      <c r="AR73" s="148"/>
      <c r="AS73" s="148"/>
      <c r="AT73" s="148"/>
    </row>
    <row r="74" spans="1:46" s="169" customFormat="1" ht="60" customHeight="1" x14ac:dyDescent="0.2">
      <c r="A74" s="156" t="s">
        <v>175</v>
      </c>
      <c r="B74" s="157">
        <v>19585435.550345998</v>
      </c>
      <c r="C74" s="157">
        <v>23525874.691441</v>
      </c>
      <c r="D74" s="157">
        <v>1379806.98673</v>
      </c>
      <c r="E74" s="157">
        <v>286435.558685</v>
      </c>
      <c r="F74" s="157">
        <f t="shared" si="9"/>
        <v>44777552.787202001</v>
      </c>
      <c r="G74" s="157">
        <v>10</v>
      </c>
      <c r="H74" s="157" t="s">
        <v>109</v>
      </c>
      <c r="I74" s="157">
        <f t="shared" si="6"/>
        <v>4477755.2787202001</v>
      </c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8"/>
      <c r="AB74" s="148"/>
      <c r="AC74" s="148"/>
      <c r="AD74" s="148"/>
      <c r="AE74" s="148"/>
      <c r="AF74" s="148"/>
      <c r="AG74" s="148"/>
      <c r="AH74" s="148"/>
      <c r="AI74" s="148"/>
      <c r="AJ74" s="148"/>
      <c r="AK74" s="148"/>
      <c r="AL74" s="148"/>
      <c r="AM74" s="148"/>
      <c r="AN74" s="148"/>
      <c r="AO74" s="148"/>
      <c r="AP74" s="148"/>
      <c r="AQ74" s="148"/>
      <c r="AR74" s="148"/>
      <c r="AS74" s="148"/>
      <c r="AT74" s="148"/>
    </row>
    <row r="75" spans="1:46" s="169" customFormat="1" ht="60" customHeight="1" x14ac:dyDescent="0.2">
      <c r="A75" s="156" t="s">
        <v>176</v>
      </c>
      <c r="B75" s="157">
        <v>24886357.086201001</v>
      </c>
      <c r="C75" s="157">
        <v>308979.04319100006</v>
      </c>
      <c r="D75" s="157">
        <v>369393.20830199996</v>
      </c>
      <c r="E75" s="157">
        <v>281935.74910200003</v>
      </c>
      <c r="F75" s="157">
        <f t="shared" si="9"/>
        <v>25846665.086796001</v>
      </c>
      <c r="G75" s="157">
        <v>17</v>
      </c>
      <c r="H75" s="157" t="s">
        <v>96</v>
      </c>
      <c r="I75" s="157">
        <f t="shared" si="6"/>
        <v>1520392.0639291764</v>
      </c>
      <c r="J75" s="148"/>
      <c r="K75" s="148"/>
      <c r="L75" s="148"/>
      <c r="M75" s="148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8"/>
      <c r="Z75" s="148"/>
      <c r="AA75" s="148"/>
      <c r="AB75" s="148"/>
      <c r="AC75" s="148"/>
      <c r="AD75" s="148"/>
      <c r="AE75" s="148"/>
      <c r="AF75" s="148"/>
      <c r="AG75" s="148"/>
      <c r="AH75" s="148"/>
      <c r="AI75" s="148"/>
      <c r="AJ75" s="148"/>
      <c r="AK75" s="148"/>
      <c r="AL75" s="148"/>
      <c r="AM75" s="148"/>
      <c r="AN75" s="148"/>
      <c r="AO75" s="148"/>
      <c r="AP75" s="148"/>
      <c r="AQ75" s="148"/>
      <c r="AR75" s="148"/>
      <c r="AS75" s="148"/>
      <c r="AT75" s="148"/>
    </row>
    <row r="76" spans="1:46" s="169" customFormat="1" ht="60" customHeight="1" x14ac:dyDescent="0.2">
      <c r="A76" s="156" t="s">
        <v>177</v>
      </c>
      <c r="B76" s="157">
        <v>4000000.1006789971</v>
      </c>
      <c r="C76" s="157">
        <v>1345100.0003980026</v>
      </c>
      <c r="D76" s="157">
        <v>1107892.92</v>
      </c>
      <c r="E76" s="157">
        <v>375313.69485700002</v>
      </c>
      <c r="F76" s="157">
        <f t="shared" si="9"/>
        <v>6828306.715934</v>
      </c>
      <c r="G76" s="157">
        <v>82</v>
      </c>
      <c r="H76" s="157" t="s">
        <v>109</v>
      </c>
      <c r="I76" s="157">
        <f t="shared" si="6"/>
        <v>83272.033121146334</v>
      </c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148"/>
      <c r="AH76" s="148"/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48"/>
      <c r="AT76" s="148"/>
    </row>
    <row r="77" spans="1:46" s="169" customFormat="1" ht="60" customHeight="1" x14ac:dyDescent="0.2">
      <c r="A77" s="156" t="s">
        <v>178</v>
      </c>
      <c r="B77" s="157">
        <v>966269.23176700063</v>
      </c>
      <c r="C77" s="157">
        <v>685406.99907500017</v>
      </c>
      <c r="D77" s="157">
        <v>1229070.3928109999</v>
      </c>
      <c r="E77" s="157">
        <v>1027440.789029</v>
      </c>
      <c r="F77" s="157">
        <f t="shared" si="9"/>
        <v>3908187.4126820005</v>
      </c>
      <c r="G77" s="157">
        <v>703181</v>
      </c>
      <c r="H77" s="157" t="s">
        <v>128</v>
      </c>
      <c r="I77" s="157">
        <f t="shared" si="6"/>
        <v>5.5578683335897878</v>
      </c>
      <c r="J77" s="148"/>
      <c r="K77" s="148"/>
      <c r="L77" s="148"/>
      <c r="M77" s="148"/>
      <c r="N77" s="148"/>
      <c r="O77" s="148"/>
      <c r="P77" s="148"/>
      <c r="Q77" s="148"/>
      <c r="R77" s="148"/>
      <c r="S77" s="148"/>
      <c r="T77" s="148"/>
      <c r="U77" s="148"/>
      <c r="V77" s="148"/>
      <c r="W77" s="148"/>
      <c r="X77" s="148"/>
      <c r="Y77" s="148"/>
      <c r="Z77" s="148"/>
      <c r="AA77" s="148"/>
      <c r="AB77" s="148"/>
      <c r="AC77" s="148"/>
      <c r="AD77" s="148"/>
      <c r="AE77" s="148"/>
      <c r="AF77" s="148"/>
      <c r="AG77" s="148"/>
      <c r="AH77" s="148"/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48"/>
      <c r="AT77" s="148"/>
    </row>
    <row r="78" spans="1:46" s="169" customFormat="1" ht="60" customHeight="1" x14ac:dyDescent="0.2">
      <c r="A78" s="156" t="s">
        <v>179</v>
      </c>
      <c r="B78" s="157">
        <v>203000</v>
      </c>
      <c r="C78" s="157">
        <v>788893.51129299996</v>
      </c>
      <c r="D78" s="157">
        <v>850198.33661499992</v>
      </c>
      <c r="E78" s="157">
        <v>604897.21373600001</v>
      </c>
      <c r="F78" s="157">
        <f t="shared" si="9"/>
        <v>2446989.061644</v>
      </c>
      <c r="G78" s="157">
        <v>3</v>
      </c>
      <c r="H78" s="157" t="s">
        <v>96</v>
      </c>
      <c r="I78" s="157">
        <f t="shared" si="6"/>
        <v>815663.020548</v>
      </c>
      <c r="J78" s="148"/>
      <c r="K78" s="148"/>
      <c r="L78" s="148"/>
      <c r="M78" s="148"/>
      <c r="N78" s="148"/>
      <c r="O78" s="148"/>
      <c r="P78" s="148"/>
      <c r="Q78" s="148"/>
      <c r="R78" s="148"/>
      <c r="S78" s="148"/>
      <c r="T78" s="148"/>
      <c r="U78" s="148"/>
      <c r="V78" s="148"/>
      <c r="W78" s="148"/>
      <c r="X78" s="148"/>
      <c r="Y78" s="148"/>
      <c r="Z78" s="148"/>
      <c r="AA78" s="148"/>
      <c r="AB78" s="148"/>
      <c r="AC78" s="148"/>
      <c r="AD78" s="148"/>
      <c r="AE78" s="148"/>
      <c r="AF78" s="148"/>
      <c r="AG78" s="148"/>
      <c r="AH78" s="148"/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48"/>
      <c r="AT78" s="148"/>
    </row>
    <row r="79" spans="1:46" s="169" customFormat="1" ht="60" customHeight="1" x14ac:dyDescent="0.2">
      <c r="A79" s="156" t="s">
        <v>180</v>
      </c>
      <c r="B79" s="157">
        <v>986497.82851599995</v>
      </c>
      <c r="C79" s="157">
        <v>230350.84450000001</v>
      </c>
      <c r="D79" s="157">
        <v>88452.850684000005</v>
      </c>
      <c r="E79" s="157">
        <v>55090.113642000004</v>
      </c>
      <c r="F79" s="157">
        <f t="shared" si="9"/>
        <v>1360391.6373419999</v>
      </c>
      <c r="G79" s="157">
        <v>2</v>
      </c>
      <c r="H79" s="157" t="s">
        <v>120</v>
      </c>
      <c r="I79" s="157">
        <f t="shared" si="6"/>
        <v>680195.81867099996</v>
      </c>
      <c r="J79" s="148"/>
      <c r="K79" s="148"/>
      <c r="L79" s="148"/>
      <c r="M79" s="148"/>
      <c r="N79" s="148"/>
      <c r="O79" s="148"/>
      <c r="P79" s="148"/>
      <c r="Q79" s="148"/>
      <c r="R79" s="148"/>
      <c r="S79" s="148"/>
      <c r="T79" s="148"/>
      <c r="U79" s="148"/>
      <c r="V79" s="148"/>
      <c r="W79" s="148"/>
      <c r="X79" s="148"/>
      <c r="Y79" s="148"/>
      <c r="Z79" s="148"/>
      <c r="AA79" s="148"/>
      <c r="AB79" s="148"/>
      <c r="AC79" s="148"/>
      <c r="AD79" s="148"/>
      <c r="AE79" s="148"/>
      <c r="AF79" s="148"/>
      <c r="AG79" s="148"/>
      <c r="AH79" s="148"/>
      <c r="AI79" s="148"/>
      <c r="AJ79" s="148"/>
      <c r="AK79" s="148"/>
      <c r="AL79" s="148"/>
      <c r="AM79" s="148"/>
      <c r="AN79" s="148"/>
      <c r="AO79" s="148"/>
      <c r="AP79" s="148"/>
      <c r="AQ79" s="148"/>
      <c r="AR79" s="148"/>
      <c r="AS79" s="148"/>
      <c r="AT79" s="148"/>
    </row>
    <row r="80" spans="1:46" s="169" customFormat="1" ht="60" customHeight="1" x14ac:dyDescent="0.2">
      <c r="A80" s="156" t="s">
        <v>181</v>
      </c>
      <c r="B80" s="157">
        <v>9520219.9443650004</v>
      </c>
      <c r="C80" s="157">
        <v>234053.62738199998</v>
      </c>
      <c r="D80" s="157">
        <v>56982.982436999999</v>
      </c>
      <c r="E80" s="157">
        <v>39301.281840999996</v>
      </c>
      <c r="F80" s="157">
        <f t="shared" si="9"/>
        <v>9850557.8360250015</v>
      </c>
      <c r="G80" s="157">
        <v>86</v>
      </c>
      <c r="H80" s="157" t="s">
        <v>149</v>
      </c>
      <c r="I80" s="157">
        <f t="shared" si="6"/>
        <v>114541.37018633723</v>
      </c>
      <c r="J80" s="148"/>
      <c r="K80" s="148"/>
      <c r="L80" s="148"/>
      <c r="M80" s="148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8"/>
      <c r="Z80" s="148"/>
      <c r="AA80" s="148"/>
      <c r="AB80" s="148"/>
      <c r="AC80" s="148"/>
      <c r="AD80" s="148"/>
      <c r="AE80" s="148"/>
      <c r="AF80" s="148"/>
      <c r="AG80" s="148"/>
      <c r="AH80" s="148"/>
      <c r="AI80" s="148"/>
      <c r="AJ80" s="148"/>
      <c r="AK80" s="148"/>
      <c r="AL80" s="148"/>
      <c r="AM80" s="148"/>
      <c r="AN80" s="148"/>
      <c r="AO80" s="148"/>
      <c r="AP80" s="148"/>
      <c r="AQ80" s="148"/>
      <c r="AR80" s="148"/>
      <c r="AS80" s="148"/>
      <c r="AT80" s="148"/>
    </row>
    <row r="81" spans="1:46" s="169" customFormat="1" ht="60" customHeight="1" x14ac:dyDescent="0.2">
      <c r="A81" s="156" t="s">
        <v>182</v>
      </c>
      <c r="B81" s="157">
        <v>500941.14869399997</v>
      </c>
      <c r="C81" s="157">
        <v>207313.32509099998</v>
      </c>
      <c r="D81" s="157">
        <v>52374.143602000004</v>
      </c>
      <c r="E81" s="157">
        <v>32172.509071</v>
      </c>
      <c r="F81" s="157">
        <f>SUM(B81:E81)</f>
        <v>792801.12645799993</v>
      </c>
      <c r="G81" s="157">
        <v>3</v>
      </c>
      <c r="H81" s="157" t="s">
        <v>120</v>
      </c>
      <c r="I81" s="157">
        <f t="shared" si="6"/>
        <v>264267.04215266666</v>
      </c>
      <c r="J81" s="148"/>
      <c r="K81" s="148"/>
      <c r="L81" s="148"/>
      <c r="M81" s="148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  <c r="AF81" s="148"/>
      <c r="AG81" s="148"/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</row>
    <row r="82" spans="1:46" s="169" customFormat="1" ht="60" customHeight="1" x14ac:dyDescent="0.2">
      <c r="A82" s="156" t="s">
        <v>183</v>
      </c>
      <c r="B82" s="157">
        <v>965392.5510069998</v>
      </c>
      <c r="C82" s="157">
        <v>240934.39370899997</v>
      </c>
      <c r="D82" s="157">
        <v>202553.17670200003</v>
      </c>
      <c r="E82" s="157">
        <v>144368.12043700001</v>
      </c>
      <c r="F82" s="157">
        <f t="shared" ref="F82:F92" si="10">SUM(B82:E82)</f>
        <v>1553248.2418549997</v>
      </c>
      <c r="G82" s="157">
        <v>3</v>
      </c>
      <c r="H82" s="157" t="s">
        <v>96</v>
      </c>
      <c r="I82" s="157">
        <f t="shared" si="6"/>
        <v>517749.41395166656</v>
      </c>
      <c r="J82" s="148"/>
      <c r="K82" s="148"/>
      <c r="L82" s="148"/>
      <c r="M82" s="148"/>
      <c r="N82" s="148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  <c r="AF82" s="148"/>
      <c r="AG82" s="148"/>
      <c r="AH82" s="148"/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  <c r="AT82" s="148"/>
    </row>
    <row r="83" spans="1:46" s="169" customFormat="1" ht="60" customHeight="1" x14ac:dyDescent="0.2">
      <c r="A83" s="156" t="s">
        <v>184</v>
      </c>
      <c r="B83" s="157">
        <v>5730397.008684</v>
      </c>
      <c r="C83" s="157">
        <v>353795.61224599998</v>
      </c>
      <c r="D83" s="157">
        <v>154438.403593</v>
      </c>
      <c r="E83" s="157">
        <v>132052.10848300002</v>
      </c>
      <c r="F83" s="157">
        <f t="shared" si="10"/>
        <v>6370683.133006</v>
      </c>
      <c r="G83" s="157">
        <v>63</v>
      </c>
      <c r="H83" s="157" t="s">
        <v>135</v>
      </c>
      <c r="I83" s="157">
        <f t="shared" si="6"/>
        <v>101121.95449215874</v>
      </c>
      <c r="J83" s="148"/>
      <c r="K83" s="148"/>
      <c r="L83" s="148"/>
      <c r="M83" s="148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  <c r="AF83" s="148"/>
      <c r="AG83" s="148"/>
      <c r="AH83" s="148"/>
      <c r="AI83" s="148"/>
      <c r="AJ83" s="148"/>
      <c r="AK83" s="148"/>
      <c r="AL83" s="148"/>
      <c r="AM83" s="148"/>
      <c r="AN83" s="148"/>
      <c r="AO83" s="148"/>
      <c r="AP83" s="148"/>
      <c r="AQ83" s="148"/>
      <c r="AR83" s="148"/>
      <c r="AS83" s="148"/>
      <c r="AT83" s="148"/>
    </row>
    <row r="84" spans="1:46" s="169" customFormat="1" ht="60" customHeight="1" x14ac:dyDescent="0.2">
      <c r="A84" s="156" t="s">
        <v>185</v>
      </c>
      <c r="B84" s="157">
        <v>4717698.0585629996</v>
      </c>
      <c r="C84" s="157">
        <v>244270.225294</v>
      </c>
      <c r="D84" s="157">
        <v>68637.472134999989</v>
      </c>
      <c r="E84" s="157">
        <v>46149.673427000002</v>
      </c>
      <c r="F84" s="157">
        <f t="shared" si="10"/>
        <v>5076755.4294189988</v>
      </c>
      <c r="G84" s="157">
        <v>145</v>
      </c>
      <c r="H84" s="171" t="s">
        <v>168</v>
      </c>
      <c r="I84" s="157">
        <f t="shared" si="6"/>
        <v>35012.106409786196</v>
      </c>
      <c r="J84" s="148"/>
      <c r="K84" s="148"/>
      <c r="L84" s="148"/>
      <c r="M84" s="148"/>
      <c r="N84" s="148"/>
      <c r="O84" s="148"/>
      <c r="P84" s="148"/>
      <c r="Q84" s="148"/>
      <c r="R84" s="148"/>
      <c r="S84" s="148"/>
      <c r="T84" s="148"/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  <c r="AF84" s="148"/>
      <c r="AG84" s="148"/>
      <c r="AH84" s="148"/>
      <c r="AI84" s="148"/>
      <c r="AJ84" s="148"/>
      <c r="AK84" s="148"/>
      <c r="AL84" s="148"/>
      <c r="AM84" s="148"/>
      <c r="AN84" s="148"/>
      <c r="AO84" s="148"/>
      <c r="AP84" s="148"/>
      <c r="AQ84" s="148"/>
      <c r="AR84" s="148"/>
      <c r="AS84" s="148"/>
      <c r="AT84" s="148"/>
    </row>
    <row r="85" spans="1:46" s="169" customFormat="1" ht="60" customHeight="1" x14ac:dyDescent="0.2">
      <c r="A85" s="156" t="s">
        <v>186</v>
      </c>
      <c r="B85" s="157">
        <v>3500770.554796</v>
      </c>
      <c r="C85" s="157">
        <v>3839561.6630549999</v>
      </c>
      <c r="D85" s="157">
        <v>284193.16254799999</v>
      </c>
      <c r="E85" s="157">
        <v>145656.775395</v>
      </c>
      <c r="F85" s="157">
        <f t="shared" si="10"/>
        <v>7770182.1557940003</v>
      </c>
      <c r="G85" s="157">
        <v>13</v>
      </c>
      <c r="H85" s="157" t="s">
        <v>109</v>
      </c>
      <c r="I85" s="157">
        <f t="shared" si="6"/>
        <v>597706.31967646151</v>
      </c>
      <c r="J85" s="148"/>
      <c r="K85" s="148"/>
      <c r="L85" s="148"/>
      <c r="M85" s="148"/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8"/>
      <c r="AA85" s="148"/>
      <c r="AB85" s="148"/>
      <c r="AC85" s="148"/>
      <c r="AD85" s="148"/>
      <c r="AE85" s="148"/>
      <c r="AF85" s="148"/>
      <c r="AG85" s="148"/>
      <c r="AH85" s="148"/>
      <c r="AI85" s="148"/>
      <c r="AJ85" s="148"/>
      <c r="AK85" s="148"/>
      <c r="AL85" s="148"/>
      <c r="AM85" s="148"/>
      <c r="AN85" s="148"/>
      <c r="AO85" s="148"/>
      <c r="AP85" s="148"/>
      <c r="AQ85" s="148"/>
      <c r="AR85" s="148"/>
      <c r="AS85" s="148"/>
      <c r="AT85" s="148"/>
    </row>
    <row r="86" spans="1:46" s="169" customFormat="1" ht="60" customHeight="1" x14ac:dyDescent="0.2">
      <c r="A86" s="156" t="s">
        <v>187</v>
      </c>
      <c r="B86" s="157">
        <v>3174945.9547000001</v>
      </c>
      <c r="C86" s="157">
        <v>5434774.0188150005</v>
      </c>
      <c r="D86" s="157">
        <v>224306.74858200003</v>
      </c>
      <c r="E86" s="157">
        <v>55326.489067000002</v>
      </c>
      <c r="F86" s="157">
        <f t="shared" si="10"/>
        <v>8889353.2111639995</v>
      </c>
      <c r="G86" s="157">
        <v>9</v>
      </c>
      <c r="H86" s="157" t="s">
        <v>106</v>
      </c>
      <c r="I86" s="157">
        <f t="shared" si="6"/>
        <v>987705.91235155554</v>
      </c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8"/>
      <c r="Z86" s="148"/>
      <c r="AA86" s="148"/>
      <c r="AB86" s="148"/>
      <c r="AC86" s="148"/>
      <c r="AD86" s="148"/>
      <c r="AE86" s="148"/>
      <c r="AF86" s="148"/>
      <c r="AG86" s="148"/>
      <c r="AH86" s="148"/>
      <c r="AI86" s="148"/>
      <c r="AJ86" s="148"/>
      <c r="AK86" s="148"/>
      <c r="AL86" s="148"/>
      <c r="AM86" s="148"/>
      <c r="AN86" s="148"/>
      <c r="AO86" s="148"/>
      <c r="AP86" s="148"/>
      <c r="AQ86" s="148"/>
      <c r="AR86" s="148"/>
      <c r="AS86" s="148"/>
      <c r="AT86" s="148"/>
    </row>
    <row r="87" spans="1:46" s="169" customFormat="1" ht="60" customHeight="1" x14ac:dyDescent="0.2">
      <c r="A87" s="156" t="s">
        <v>188</v>
      </c>
      <c r="B87" s="157">
        <v>3325020.5088959993</v>
      </c>
      <c r="C87" s="157">
        <v>3446122.2815729999</v>
      </c>
      <c r="D87" s="157">
        <v>238140.32375400004</v>
      </c>
      <c r="E87" s="157">
        <v>128411.68742899998</v>
      </c>
      <c r="F87" s="157">
        <f t="shared" si="10"/>
        <v>7137694.8016519994</v>
      </c>
      <c r="G87" s="157">
        <v>10</v>
      </c>
      <c r="H87" s="157" t="s">
        <v>116</v>
      </c>
      <c r="I87" s="157">
        <f t="shared" si="6"/>
        <v>713769.48016519996</v>
      </c>
      <c r="J87" s="148"/>
      <c r="K87" s="148"/>
      <c r="L87" s="148"/>
      <c r="M87" s="148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8"/>
      <c r="Z87" s="148"/>
      <c r="AA87" s="148"/>
      <c r="AB87" s="148"/>
      <c r="AC87" s="148"/>
      <c r="AD87" s="148"/>
      <c r="AE87" s="148"/>
      <c r="AF87" s="148"/>
      <c r="AG87" s="148"/>
      <c r="AH87" s="148"/>
      <c r="AI87" s="148"/>
      <c r="AJ87" s="148"/>
      <c r="AK87" s="148"/>
      <c r="AL87" s="148"/>
      <c r="AM87" s="148"/>
      <c r="AN87" s="148"/>
      <c r="AO87" s="148"/>
      <c r="AP87" s="148"/>
      <c r="AQ87" s="148"/>
      <c r="AR87" s="148"/>
      <c r="AS87" s="148"/>
      <c r="AT87" s="148"/>
    </row>
    <row r="88" spans="1:46" s="169" customFormat="1" ht="60" customHeight="1" x14ac:dyDescent="0.2">
      <c r="A88" s="156" t="s">
        <v>189</v>
      </c>
      <c r="B88" s="157">
        <v>42477780.214318991</v>
      </c>
      <c r="C88" s="157">
        <v>4274154.3410220006</v>
      </c>
      <c r="D88" s="157">
        <v>3164909.2459959988</v>
      </c>
      <c r="E88" s="157">
        <v>2366480.8695619996</v>
      </c>
      <c r="F88" s="157">
        <f t="shared" si="10"/>
        <v>52283324.670898989</v>
      </c>
      <c r="G88" s="157">
        <v>40</v>
      </c>
      <c r="H88" s="157" t="s">
        <v>190</v>
      </c>
      <c r="I88" s="157">
        <f t="shared" si="6"/>
        <v>1307083.1167724747</v>
      </c>
      <c r="J88" s="148"/>
      <c r="K88" s="148"/>
      <c r="L88" s="148"/>
      <c r="M88" s="148"/>
      <c r="N88" s="148"/>
      <c r="O88" s="148"/>
      <c r="P88" s="148"/>
      <c r="Q88" s="148"/>
      <c r="R88" s="148"/>
      <c r="S88" s="148"/>
      <c r="T88" s="148"/>
      <c r="U88" s="148"/>
      <c r="V88" s="148"/>
      <c r="W88" s="148"/>
      <c r="X88" s="148"/>
      <c r="Y88" s="148"/>
      <c r="Z88" s="148"/>
      <c r="AA88" s="148"/>
      <c r="AB88" s="148"/>
      <c r="AC88" s="148"/>
      <c r="AD88" s="148"/>
      <c r="AE88" s="148"/>
      <c r="AF88" s="148"/>
      <c r="AG88" s="148"/>
      <c r="AH88" s="148"/>
      <c r="AI88" s="148"/>
      <c r="AJ88" s="148"/>
      <c r="AK88" s="148"/>
      <c r="AL88" s="148"/>
      <c r="AM88" s="148"/>
      <c r="AN88" s="148"/>
      <c r="AO88" s="148"/>
      <c r="AP88" s="148"/>
      <c r="AQ88" s="148"/>
      <c r="AR88" s="148"/>
      <c r="AS88" s="148"/>
      <c r="AT88" s="148"/>
    </row>
    <row r="89" spans="1:46" s="169" customFormat="1" ht="60" customHeight="1" x14ac:dyDescent="0.2">
      <c r="A89" s="156" t="s">
        <v>191</v>
      </c>
      <c r="B89" s="157">
        <v>9826741.0803139992</v>
      </c>
      <c r="C89" s="157">
        <v>514389.768454</v>
      </c>
      <c r="D89" s="157">
        <v>552337.37768200005</v>
      </c>
      <c r="E89" s="157">
        <v>1754810.9483089999</v>
      </c>
      <c r="F89" s="157">
        <f t="shared" si="10"/>
        <v>12648279.174759001</v>
      </c>
      <c r="G89" s="157">
        <v>10</v>
      </c>
      <c r="H89" s="157" t="s">
        <v>192</v>
      </c>
      <c r="I89" s="157">
        <f t="shared" si="6"/>
        <v>1264827.9174759001</v>
      </c>
      <c r="J89" s="148"/>
      <c r="K89" s="148"/>
      <c r="L89" s="148"/>
      <c r="M89" s="148"/>
      <c r="N89" s="148"/>
      <c r="O89" s="148"/>
      <c r="P89" s="148"/>
      <c r="Q89" s="148"/>
      <c r="R89" s="148"/>
      <c r="S89" s="148"/>
      <c r="T89" s="148"/>
      <c r="U89" s="148"/>
      <c r="V89" s="148"/>
      <c r="W89" s="148"/>
      <c r="X89" s="148"/>
      <c r="Y89" s="148"/>
      <c r="Z89" s="148"/>
      <c r="AA89" s="148"/>
      <c r="AB89" s="148"/>
      <c r="AC89" s="148"/>
      <c r="AD89" s="148"/>
      <c r="AE89" s="148"/>
      <c r="AF89" s="148"/>
      <c r="AG89" s="148"/>
      <c r="AH89" s="148"/>
      <c r="AI89" s="148"/>
      <c r="AJ89" s="148"/>
      <c r="AK89" s="148"/>
      <c r="AL89" s="148"/>
      <c r="AM89" s="148"/>
      <c r="AN89" s="148"/>
      <c r="AO89" s="148"/>
      <c r="AP89" s="148"/>
      <c r="AQ89" s="148"/>
      <c r="AR89" s="148"/>
      <c r="AS89" s="148"/>
      <c r="AT89" s="148"/>
    </row>
    <row r="90" spans="1:46" s="169" customFormat="1" ht="60" customHeight="1" x14ac:dyDescent="0.2">
      <c r="A90" s="156" t="s">
        <v>193</v>
      </c>
      <c r="B90" s="157">
        <v>10490788.410467001</v>
      </c>
      <c r="C90" s="157">
        <v>1199228.8491410001</v>
      </c>
      <c r="D90" s="157">
        <v>719281.08481700008</v>
      </c>
      <c r="E90" s="157">
        <v>530063.06302100001</v>
      </c>
      <c r="F90" s="157">
        <f t="shared" si="10"/>
        <v>12939361.407446001</v>
      </c>
      <c r="G90" s="157">
        <v>2</v>
      </c>
      <c r="H90" s="157" t="s">
        <v>96</v>
      </c>
      <c r="I90" s="157">
        <f t="shared" si="6"/>
        <v>6469680.7037230004</v>
      </c>
      <c r="J90" s="148"/>
      <c r="K90" s="148"/>
      <c r="L90" s="148"/>
      <c r="M90" s="148"/>
      <c r="N90" s="148"/>
      <c r="O90" s="148"/>
      <c r="P90" s="148"/>
      <c r="Q90" s="148"/>
      <c r="R90" s="148"/>
      <c r="S90" s="148"/>
      <c r="T90" s="148"/>
      <c r="U90" s="148"/>
      <c r="V90" s="148"/>
      <c r="W90" s="148"/>
      <c r="X90" s="148"/>
      <c r="Y90" s="148"/>
      <c r="Z90" s="148"/>
      <c r="AA90" s="148"/>
      <c r="AB90" s="148"/>
      <c r="AC90" s="148"/>
      <c r="AD90" s="148"/>
      <c r="AE90" s="148"/>
      <c r="AF90" s="148"/>
      <c r="AG90" s="148"/>
      <c r="AH90" s="148"/>
      <c r="AI90" s="148"/>
      <c r="AJ90" s="148"/>
      <c r="AK90" s="148"/>
      <c r="AL90" s="148"/>
      <c r="AM90" s="148"/>
      <c r="AN90" s="148"/>
      <c r="AO90" s="148"/>
      <c r="AP90" s="148"/>
      <c r="AQ90" s="148"/>
      <c r="AR90" s="148"/>
      <c r="AS90" s="148"/>
      <c r="AT90" s="148"/>
    </row>
    <row r="91" spans="1:46" s="169" customFormat="1" ht="60" customHeight="1" x14ac:dyDescent="0.2">
      <c r="A91" s="156" t="s">
        <v>194</v>
      </c>
      <c r="B91" s="157">
        <v>779676.73845999991</v>
      </c>
      <c r="C91" s="157">
        <v>34930.640208999997</v>
      </c>
      <c r="D91" s="157">
        <v>72658.145898000002</v>
      </c>
      <c r="E91" s="157">
        <v>36305.806705000003</v>
      </c>
      <c r="F91" s="157">
        <f t="shared" si="10"/>
        <v>923571.33127199986</v>
      </c>
      <c r="G91" s="157">
        <v>6</v>
      </c>
      <c r="H91" s="157" t="s">
        <v>190</v>
      </c>
      <c r="I91" s="157">
        <f t="shared" si="6"/>
        <v>153928.55521199998</v>
      </c>
      <c r="J91" s="148"/>
      <c r="K91" s="148"/>
      <c r="L91" s="148"/>
      <c r="M91" s="148"/>
      <c r="N91" s="148"/>
      <c r="O91" s="148"/>
      <c r="P91" s="148"/>
      <c r="Q91" s="148"/>
      <c r="R91" s="148"/>
      <c r="S91" s="148"/>
      <c r="T91" s="148"/>
      <c r="U91" s="148"/>
      <c r="V91" s="148"/>
      <c r="W91" s="148"/>
      <c r="X91" s="148"/>
      <c r="Y91" s="148"/>
      <c r="Z91" s="148"/>
      <c r="AA91" s="148"/>
      <c r="AB91" s="148"/>
      <c r="AC91" s="148"/>
      <c r="AD91" s="148"/>
      <c r="AE91" s="148"/>
      <c r="AF91" s="148"/>
      <c r="AG91" s="148"/>
      <c r="AH91" s="148"/>
      <c r="AI91" s="148"/>
      <c r="AJ91" s="148"/>
      <c r="AK91" s="148"/>
      <c r="AL91" s="148"/>
      <c r="AM91" s="148"/>
      <c r="AN91" s="148"/>
      <c r="AO91" s="148"/>
      <c r="AP91" s="148"/>
      <c r="AQ91" s="148"/>
      <c r="AR91" s="148"/>
      <c r="AS91" s="148"/>
      <c r="AT91" s="148"/>
    </row>
    <row r="92" spans="1:46" s="169" customFormat="1" ht="60" customHeight="1" x14ac:dyDescent="0.2">
      <c r="A92" s="156" t="s">
        <v>195</v>
      </c>
      <c r="B92" s="157">
        <v>15300618.852655999</v>
      </c>
      <c r="C92" s="157">
        <v>3605958.99975</v>
      </c>
      <c r="D92" s="157">
        <v>592855.66815000004</v>
      </c>
      <c r="E92" s="157">
        <v>435227.50821</v>
      </c>
      <c r="F92" s="157">
        <f t="shared" si="10"/>
        <v>19934661.028765999</v>
      </c>
      <c r="G92" s="157">
        <v>10</v>
      </c>
      <c r="H92" s="157" t="s">
        <v>190</v>
      </c>
      <c r="I92" s="157">
        <f t="shared" si="6"/>
        <v>1993466.1028765999</v>
      </c>
      <c r="J92" s="148"/>
      <c r="K92" s="148"/>
      <c r="L92" s="148"/>
      <c r="M92" s="148"/>
      <c r="N92" s="148"/>
      <c r="O92" s="148"/>
      <c r="P92" s="148"/>
      <c r="Q92" s="148"/>
      <c r="R92" s="148"/>
      <c r="S92" s="148"/>
      <c r="T92" s="148"/>
      <c r="U92" s="148"/>
      <c r="V92" s="148"/>
      <c r="W92" s="148"/>
      <c r="X92" s="148"/>
      <c r="Y92" s="148"/>
      <c r="Z92" s="148"/>
      <c r="AA92" s="148"/>
      <c r="AB92" s="148"/>
      <c r="AC92" s="148"/>
      <c r="AD92" s="148"/>
      <c r="AE92" s="148"/>
      <c r="AF92" s="148"/>
      <c r="AG92" s="148"/>
      <c r="AH92" s="148"/>
      <c r="AI92" s="148"/>
      <c r="AJ92" s="148"/>
      <c r="AK92" s="148"/>
      <c r="AL92" s="148"/>
      <c r="AM92" s="148"/>
      <c r="AN92" s="148"/>
      <c r="AO92" s="148"/>
      <c r="AP92" s="148"/>
      <c r="AQ92" s="148"/>
      <c r="AR92" s="148"/>
      <c r="AS92" s="148"/>
      <c r="AT92" s="148"/>
    </row>
    <row r="93" spans="1:46" s="169" customFormat="1" ht="60" customHeight="1" x14ac:dyDescent="0.2">
      <c r="A93" s="156" t="s">
        <v>196</v>
      </c>
      <c r="B93" s="157">
        <v>693141.49411999993</v>
      </c>
      <c r="C93" s="157">
        <v>0</v>
      </c>
      <c r="D93" s="157">
        <v>49257.447423999998</v>
      </c>
      <c r="E93" s="157">
        <v>254147.861244</v>
      </c>
      <c r="F93" s="157">
        <f t="shared" ref="F93:F98" si="11">SUM(B93:E93)</f>
        <v>996546.80278799997</v>
      </c>
      <c r="G93" s="157">
        <v>112</v>
      </c>
      <c r="H93" s="157" t="s">
        <v>168</v>
      </c>
      <c r="I93" s="157">
        <f>F93/G93</f>
        <v>8897.7393106071431</v>
      </c>
      <c r="J93" s="148"/>
      <c r="K93" s="148"/>
      <c r="L93" s="148"/>
      <c r="M93" s="148"/>
      <c r="N93" s="148"/>
      <c r="O93" s="148"/>
      <c r="P93" s="148"/>
      <c r="Q93" s="148"/>
      <c r="R93" s="148"/>
      <c r="S93" s="148"/>
      <c r="T93" s="148"/>
      <c r="U93" s="148"/>
      <c r="V93" s="148"/>
      <c r="W93" s="148"/>
      <c r="X93" s="148"/>
      <c r="Y93" s="148"/>
      <c r="Z93" s="148"/>
      <c r="AA93" s="148"/>
      <c r="AB93" s="148"/>
      <c r="AC93" s="148"/>
      <c r="AD93" s="148"/>
      <c r="AE93" s="148"/>
      <c r="AF93" s="148"/>
      <c r="AG93" s="148"/>
      <c r="AH93" s="148"/>
      <c r="AI93" s="148"/>
      <c r="AJ93" s="148"/>
      <c r="AK93" s="148"/>
      <c r="AL93" s="148"/>
      <c r="AM93" s="148"/>
      <c r="AN93" s="148"/>
      <c r="AO93" s="148"/>
      <c r="AP93" s="148"/>
      <c r="AQ93" s="148"/>
      <c r="AR93" s="148"/>
      <c r="AS93" s="148"/>
      <c r="AT93" s="148"/>
    </row>
    <row r="94" spans="1:46" s="169" customFormat="1" ht="60" customHeight="1" x14ac:dyDescent="0.2">
      <c r="A94" s="156" t="s">
        <v>197</v>
      </c>
      <c r="B94" s="157">
        <v>2124930.58806</v>
      </c>
      <c r="C94" s="157">
        <v>266167.35959999997</v>
      </c>
      <c r="D94" s="157">
        <v>105984.192362</v>
      </c>
      <c r="E94" s="157">
        <v>34072.991371999997</v>
      </c>
      <c r="F94" s="157">
        <f t="shared" si="11"/>
        <v>2531155.1313940003</v>
      </c>
      <c r="G94" s="157">
        <v>5</v>
      </c>
      <c r="H94" s="171" t="s">
        <v>198</v>
      </c>
      <c r="I94" s="157">
        <f>F94/G94</f>
        <v>506231.02627880004</v>
      </c>
      <c r="J94" s="148"/>
      <c r="K94" s="148"/>
      <c r="L94" s="148"/>
      <c r="M94" s="148"/>
      <c r="N94" s="148"/>
      <c r="O94" s="148"/>
      <c r="P94" s="148"/>
      <c r="Q94" s="148"/>
      <c r="R94" s="148"/>
      <c r="S94" s="148"/>
      <c r="T94" s="148"/>
      <c r="U94" s="148"/>
      <c r="V94" s="148"/>
      <c r="W94" s="148"/>
      <c r="X94" s="148"/>
      <c r="Y94" s="148"/>
      <c r="Z94" s="148"/>
      <c r="AA94" s="148"/>
      <c r="AB94" s="148"/>
      <c r="AC94" s="148"/>
      <c r="AD94" s="148"/>
      <c r="AE94" s="148"/>
      <c r="AF94" s="148"/>
      <c r="AG94" s="148"/>
      <c r="AH94" s="148"/>
      <c r="AI94" s="148"/>
      <c r="AJ94" s="148"/>
      <c r="AK94" s="148"/>
      <c r="AL94" s="148"/>
      <c r="AM94" s="148"/>
      <c r="AN94" s="148"/>
      <c r="AO94" s="148"/>
      <c r="AP94" s="148"/>
      <c r="AQ94" s="148"/>
      <c r="AR94" s="148"/>
      <c r="AS94" s="148"/>
      <c r="AT94" s="148"/>
    </row>
    <row r="95" spans="1:46" s="169" customFormat="1" ht="60" customHeight="1" x14ac:dyDescent="0.2">
      <c r="A95" s="156" t="s">
        <v>199</v>
      </c>
      <c r="B95" s="157">
        <v>2808830.175572</v>
      </c>
      <c r="C95" s="157">
        <v>348605.77033200004</v>
      </c>
      <c r="D95" s="157">
        <v>151303.87042200001</v>
      </c>
      <c r="E95" s="157">
        <v>77237.702775999991</v>
      </c>
      <c r="F95" s="157">
        <f t="shared" si="11"/>
        <v>3385977.5191020002</v>
      </c>
      <c r="G95" s="157">
        <v>19</v>
      </c>
      <c r="H95" s="171" t="s">
        <v>200</v>
      </c>
      <c r="I95" s="157">
        <f>F95/G95</f>
        <v>178209.3431106316</v>
      </c>
      <c r="J95" s="148"/>
      <c r="K95" s="148"/>
      <c r="L95" s="148"/>
      <c r="M95" s="148"/>
      <c r="N95" s="148"/>
      <c r="O95" s="148"/>
      <c r="P95" s="148"/>
      <c r="Q95" s="148"/>
      <c r="R95" s="148"/>
      <c r="S95" s="148"/>
      <c r="T95" s="148"/>
      <c r="U95" s="148"/>
      <c r="V95" s="148"/>
      <c r="W95" s="148"/>
      <c r="X95" s="148"/>
      <c r="Y95" s="148"/>
      <c r="Z95" s="148"/>
      <c r="AA95" s="148"/>
      <c r="AB95" s="148"/>
      <c r="AC95" s="148"/>
      <c r="AD95" s="148"/>
      <c r="AE95" s="148"/>
      <c r="AF95" s="148"/>
      <c r="AG95" s="148"/>
      <c r="AH95" s="148"/>
      <c r="AI95" s="148"/>
      <c r="AJ95" s="148"/>
      <c r="AK95" s="148"/>
      <c r="AL95" s="148"/>
      <c r="AM95" s="148"/>
      <c r="AN95" s="148"/>
      <c r="AO95" s="148"/>
      <c r="AP95" s="148"/>
      <c r="AQ95" s="148"/>
      <c r="AR95" s="148"/>
      <c r="AS95" s="148"/>
      <c r="AT95" s="148"/>
    </row>
    <row r="96" spans="1:46" s="169" customFormat="1" ht="60" customHeight="1" x14ac:dyDescent="0.2">
      <c r="A96" s="156" t="s">
        <v>201</v>
      </c>
      <c r="B96" s="157">
        <v>16567970.690123001</v>
      </c>
      <c r="C96" s="157">
        <v>4995990.2065589996</v>
      </c>
      <c r="D96" s="157">
        <v>1027419.641309</v>
      </c>
      <c r="E96" s="157">
        <v>925877.44087499985</v>
      </c>
      <c r="F96" s="157">
        <f t="shared" si="11"/>
        <v>23517257.978866003</v>
      </c>
      <c r="G96" s="157">
        <v>25</v>
      </c>
      <c r="H96" s="171" t="s">
        <v>200</v>
      </c>
      <c r="I96" s="157">
        <f>F96/G96</f>
        <v>940690.31915464019</v>
      </c>
      <c r="J96" s="148"/>
      <c r="K96" s="148"/>
      <c r="L96" s="148"/>
      <c r="M96" s="148"/>
      <c r="N96" s="148"/>
      <c r="O96" s="148"/>
      <c r="P96" s="148"/>
      <c r="Q96" s="148"/>
      <c r="R96" s="148"/>
      <c r="S96" s="148"/>
      <c r="T96" s="148"/>
      <c r="U96" s="148"/>
      <c r="V96" s="148"/>
      <c r="W96" s="148"/>
      <c r="X96" s="148"/>
      <c r="Y96" s="148"/>
      <c r="Z96" s="148"/>
      <c r="AA96" s="148"/>
      <c r="AB96" s="148"/>
      <c r="AC96" s="148"/>
      <c r="AD96" s="148"/>
      <c r="AE96" s="148"/>
      <c r="AF96" s="148"/>
      <c r="AG96" s="148"/>
      <c r="AH96" s="148"/>
      <c r="AI96" s="148"/>
      <c r="AJ96" s="148"/>
      <c r="AK96" s="148"/>
      <c r="AL96" s="148"/>
      <c r="AM96" s="148"/>
      <c r="AN96" s="148"/>
      <c r="AO96" s="148"/>
      <c r="AP96" s="148"/>
      <c r="AQ96" s="148"/>
      <c r="AR96" s="148"/>
      <c r="AS96" s="148"/>
      <c r="AT96" s="148"/>
    </row>
    <row r="97" spans="1:46" s="169" customFormat="1" ht="60" customHeight="1" x14ac:dyDescent="0.2">
      <c r="A97" s="156" t="s">
        <v>202</v>
      </c>
      <c r="B97" s="157">
        <v>4851601.9525570003</v>
      </c>
      <c r="C97" s="157">
        <v>531497.860307</v>
      </c>
      <c r="D97" s="157">
        <v>399962.22483399994</v>
      </c>
      <c r="E97" s="157">
        <v>311061.14509100001</v>
      </c>
      <c r="F97" s="157">
        <f t="shared" si="11"/>
        <v>6094123.1827889998</v>
      </c>
      <c r="G97" s="157">
        <v>1</v>
      </c>
      <c r="H97" s="157" t="s">
        <v>96</v>
      </c>
      <c r="I97" s="157">
        <f>F97/G97</f>
        <v>6094123.1827889998</v>
      </c>
      <c r="J97" s="148"/>
      <c r="K97" s="148"/>
      <c r="L97" s="148"/>
      <c r="M97" s="148"/>
      <c r="N97" s="148"/>
      <c r="O97" s="148"/>
      <c r="P97" s="148"/>
      <c r="Q97" s="148"/>
      <c r="R97" s="148"/>
      <c r="S97" s="148"/>
      <c r="T97" s="148"/>
      <c r="U97" s="148"/>
      <c r="V97" s="148"/>
      <c r="W97" s="148"/>
      <c r="X97" s="148"/>
      <c r="Y97" s="148"/>
      <c r="Z97" s="148"/>
      <c r="AA97" s="148"/>
      <c r="AB97" s="148"/>
      <c r="AC97" s="148"/>
      <c r="AD97" s="148"/>
      <c r="AE97" s="148"/>
      <c r="AF97" s="148"/>
      <c r="AG97" s="148"/>
      <c r="AH97" s="148"/>
      <c r="AI97" s="148"/>
      <c r="AJ97" s="148"/>
      <c r="AK97" s="148"/>
      <c r="AL97" s="148"/>
      <c r="AM97" s="148"/>
      <c r="AN97" s="148"/>
      <c r="AO97" s="148"/>
      <c r="AP97" s="148"/>
      <c r="AQ97" s="148"/>
      <c r="AR97" s="148"/>
      <c r="AS97" s="148"/>
      <c r="AT97" s="148"/>
    </row>
    <row r="98" spans="1:46" s="169" customFormat="1" ht="60" customHeight="1" x14ac:dyDescent="0.2">
      <c r="A98" s="156" t="s">
        <v>203</v>
      </c>
      <c r="B98" s="157">
        <v>4905074.916003</v>
      </c>
      <c r="C98" s="157">
        <v>825548.16109800001</v>
      </c>
      <c r="D98" s="157">
        <v>349910.39170900005</v>
      </c>
      <c r="E98" s="157">
        <v>372340.56745999999</v>
      </c>
      <c r="F98" s="157">
        <f t="shared" si="11"/>
        <v>6452874.0362699991</v>
      </c>
      <c r="G98" s="157">
        <v>77</v>
      </c>
      <c r="H98" s="157" t="s">
        <v>109</v>
      </c>
      <c r="I98" s="157">
        <f t="shared" ref="I98:I110" si="12">F98/G98</f>
        <v>83803.558912597393</v>
      </c>
      <c r="J98" s="148"/>
      <c r="K98" s="148"/>
      <c r="L98" s="148"/>
      <c r="M98" s="148"/>
      <c r="N98" s="148"/>
      <c r="O98" s="148"/>
      <c r="P98" s="148"/>
      <c r="Q98" s="148"/>
      <c r="R98" s="148"/>
      <c r="S98" s="148"/>
      <c r="T98" s="148"/>
      <c r="U98" s="148"/>
      <c r="V98" s="148"/>
      <c r="W98" s="148"/>
      <c r="X98" s="148"/>
      <c r="Y98" s="148"/>
      <c r="Z98" s="148"/>
      <c r="AA98" s="148"/>
      <c r="AB98" s="148"/>
      <c r="AC98" s="148"/>
      <c r="AD98" s="148"/>
      <c r="AE98" s="148"/>
      <c r="AF98" s="148"/>
      <c r="AG98" s="148"/>
      <c r="AH98" s="148"/>
      <c r="AI98" s="148"/>
      <c r="AJ98" s="148"/>
      <c r="AK98" s="148"/>
      <c r="AL98" s="148"/>
      <c r="AM98" s="148"/>
      <c r="AN98" s="148"/>
      <c r="AO98" s="148"/>
      <c r="AP98" s="148"/>
      <c r="AQ98" s="148"/>
      <c r="AR98" s="148"/>
      <c r="AS98" s="148"/>
      <c r="AT98" s="148"/>
    </row>
    <row r="99" spans="1:46" s="169" customFormat="1" ht="60" customHeight="1" x14ac:dyDescent="0.2">
      <c r="A99" s="156" t="s">
        <v>204</v>
      </c>
      <c r="B99" s="157">
        <v>4835634.6211700002</v>
      </c>
      <c r="C99" s="157">
        <v>80101.473205999995</v>
      </c>
      <c r="D99" s="157">
        <v>130981.453039</v>
      </c>
      <c r="E99" s="157">
        <v>50518.980593</v>
      </c>
      <c r="F99" s="157">
        <f t="shared" ref="F99:F104" si="13">SUM(B99:E99)</f>
        <v>5097236.528008</v>
      </c>
      <c r="G99" s="157">
        <v>3</v>
      </c>
      <c r="H99" s="157" t="s">
        <v>96</v>
      </c>
      <c r="I99" s="157">
        <f t="shared" si="12"/>
        <v>1699078.8426693333</v>
      </c>
      <c r="J99" s="148"/>
      <c r="K99" s="148"/>
      <c r="L99" s="148"/>
      <c r="M99" s="148"/>
      <c r="N99" s="148"/>
      <c r="O99" s="148"/>
      <c r="P99" s="148"/>
      <c r="Q99" s="148"/>
      <c r="R99" s="148"/>
      <c r="S99" s="148"/>
      <c r="T99" s="148"/>
      <c r="U99" s="148"/>
      <c r="V99" s="148"/>
      <c r="W99" s="148"/>
      <c r="X99" s="148"/>
      <c r="Y99" s="148"/>
      <c r="Z99" s="148"/>
      <c r="AA99" s="148"/>
      <c r="AB99" s="148"/>
      <c r="AC99" s="148"/>
      <c r="AD99" s="148"/>
      <c r="AE99" s="148"/>
      <c r="AF99" s="148"/>
      <c r="AG99" s="148"/>
      <c r="AH99" s="148"/>
      <c r="AI99" s="148"/>
      <c r="AJ99" s="148"/>
      <c r="AK99" s="148"/>
      <c r="AL99" s="148"/>
      <c r="AM99" s="148"/>
      <c r="AN99" s="148"/>
      <c r="AO99" s="148"/>
      <c r="AP99" s="148"/>
      <c r="AQ99" s="148"/>
      <c r="AR99" s="148"/>
      <c r="AS99" s="148"/>
      <c r="AT99" s="148"/>
    </row>
    <row r="100" spans="1:46" s="169" customFormat="1" ht="60" customHeight="1" x14ac:dyDescent="0.2">
      <c r="A100" s="156" t="s">
        <v>205</v>
      </c>
      <c r="B100" s="157">
        <v>243565.832004</v>
      </c>
      <c r="C100" s="157">
        <v>8864.5273739999993</v>
      </c>
      <c r="D100" s="157">
        <v>33767.655393000001</v>
      </c>
      <c r="E100" s="157">
        <v>10060.998566999999</v>
      </c>
      <c r="F100" s="157">
        <f t="shared" si="13"/>
        <v>296259.01333799999</v>
      </c>
      <c r="G100" s="157">
        <v>1</v>
      </c>
      <c r="H100" s="157" t="s">
        <v>96</v>
      </c>
      <c r="I100" s="157">
        <f t="shared" si="12"/>
        <v>296259.01333799999</v>
      </c>
      <c r="J100" s="148"/>
      <c r="K100" s="148"/>
      <c r="L100" s="148"/>
      <c r="M100" s="148"/>
      <c r="N100" s="148"/>
      <c r="O100" s="148"/>
      <c r="P100" s="148"/>
      <c r="Q100" s="148"/>
      <c r="R100" s="148"/>
      <c r="S100" s="148"/>
      <c r="T100" s="148"/>
      <c r="U100" s="148"/>
      <c r="V100" s="148"/>
      <c r="W100" s="148"/>
      <c r="X100" s="148"/>
      <c r="Y100" s="148"/>
      <c r="Z100" s="148"/>
      <c r="AA100" s="148"/>
      <c r="AB100" s="148"/>
      <c r="AC100" s="148"/>
      <c r="AD100" s="148"/>
      <c r="AE100" s="148"/>
      <c r="AF100" s="148"/>
      <c r="AG100" s="148"/>
      <c r="AH100" s="148"/>
      <c r="AI100" s="148"/>
      <c r="AJ100" s="148"/>
      <c r="AK100" s="148"/>
      <c r="AL100" s="148"/>
      <c r="AM100" s="148"/>
      <c r="AN100" s="148"/>
      <c r="AO100" s="148"/>
      <c r="AP100" s="148"/>
      <c r="AQ100" s="148"/>
      <c r="AR100" s="148"/>
      <c r="AS100" s="148"/>
      <c r="AT100" s="148"/>
    </row>
    <row r="101" spans="1:46" s="169" customFormat="1" ht="60" customHeight="1" x14ac:dyDescent="0.2">
      <c r="A101" s="156" t="s">
        <v>206</v>
      </c>
      <c r="B101" s="157">
        <v>11474899.924836002</v>
      </c>
      <c r="C101" s="157">
        <v>3316912.1982539999</v>
      </c>
      <c r="D101" s="157">
        <v>893300.34967300005</v>
      </c>
      <c r="E101" s="157">
        <v>742176.18304700009</v>
      </c>
      <c r="F101" s="157">
        <f t="shared" si="13"/>
        <v>16427288.655810002</v>
      </c>
      <c r="G101" s="157">
        <v>494</v>
      </c>
      <c r="H101" s="157" t="s">
        <v>109</v>
      </c>
      <c r="I101" s="157">
        <f t="shared" si="12"/>
        <v>33253.620760748992</v>
      </c>
      <c r="J101" s="148"/>
      <c r="K101" s="148"/>
      <c r="L101" s="148"/>
      <c r="M101" s="148"/>
      <c r="N101" s="148"/>
      <c r="O101" s="148"/>
      <c r="P101" s="148"/>
      <c r="Q101" s="148"/>
      <c r="R101" s="148"/>
      <c r="S101" s="148"/>
      <c r="T101" s="148"/>
      <c r="U101" s="148"/>
      <c r="V101" s="148"/>
      <c r="W101" s="148"/>
      <c r="X101" s="148"/>
      <c r="Y101" s="148"/>
      <c r="Z101" s="148"/>
      <c r="AA101" s="148"/>
      <c r="AB101" s="148"/>
      <c r="AC101" s="148"/>
      <c r="AD101" s="148"/>
      <c r="AE101" s="148"/>
      <c r="AF101" s="148"/>
      <c r="AG101" s="148"/>
      <c r="AH101" s="148"/>
      <c r="AI101" s="148"/>
      <c r="AJ101" s="148"/>
      <c r="AK101" s="148"/>
      <c r="AL101" s="148"/>
      <c r="AM101" s="148"/>
      <c r="AN101" s="148"/>
      <c r="AO101" s="148"/>
      <c r="AP101" s="148"/>
      <c r="AQ101" s="148"/>
      <c r="AR101" s="148"/>
      <c r="AS101" s="148"/>
      <c r="AT101" s="148"/>
    </row>
    <row r="102" spans="1:46" s="169" customFormat="1" ht="60" customHeight="1" x14ac:dyDescent="0.2">
      <c r="A102" s="156" t="s">
        <v>207</v>
      </c>
      <c r="B102" s="157">
        <v>1306506.6725470005</v>
      </c>
      <c r="C102" s="157">
        <v>1710987.6910379999</v>
      </c>
      <c r="D102" s="157">
        <v>355619.86814899999</v>
      </c>
      <c r="E102" s="157">
        <v>355511.30231499998</v>
      </c>
      <c r="F102" s="157">
        <f t="shared" si="13"/>
        <v>3728625.5340490001</v>
      </c>
      <c r="G102" s="157">
        <v>1</v>
      </c>
      <c r="H102" s="157" t="s">
        <v>96</v>
      </c>
      <c r="I102" s="157">
        <f t="shared" si="12"/>
        <v>3728625.5340490001</v>
      </c>
      <c r="J102" s="148"/>
      <c r="K102" s="148"/>
      <c r="L102" s="148"/>
      <c r="M102" s="148"/>
      <c r="N102" s="148"/>
      <c r="O102" s="148"/>
      <c r="P102" s="148"/>
      <c r="Q102" s="148"/>
      <c r="R102" s="148"/>
      <c r="S102" s="148"/>
      <c r="T102" s="148"/>
      <c r="U102" s="148"/>
      <c r="V102" s="148"/>
      <c r="W102" s="148"/>
      <c r="X102" s="148"/>
      <c r="Y102" s="148"/>
      <c r="Z102" s="148"/>
      <c r="AA102" s="148"/>
      <c r="AB102" s="148"/>
      <c r="AC102" s="148"/>
      <c r="AD102" s="148"/>
      <c r="AE102" s="148"/>
      <c r="AF102" s="148"/>
      <c r="AG102" s="148"/>
      <c r="AH102" s="148"/>
      <c r="AI102" s="148"/>
      <c r="AJ102" s="148"/>
      <c r="AK102" s="148"/>
      <c r="AL102" s="148"/>
      <c r="AM102" s="148"/>
      <c r="AN102" s="148"/>
      <c r="AO102" s="148"/>
      <c r="AP102" s="148"/>
      <c r="AQ102" s="148"/>
      <c r="AR102" s="148"/>
      <c r="AS102" s="148"/>
      <c r="AT102" s="148"/>
    </row>
    <row r="103" spans="1:46" s="169" customFormat="1" ht="60" customHeight="1" x14ac:dyDescent="0.2">
      <c r="A103" s="156" t="s">
        <v>208</v>
      </c>
      <c r="B103" s="157">
        <v>714229.95207800018</v>
      </c>
      <c r="C103" s="157">
        <v>4490560.4904740006</v>
      </c>
      <c r="D103" s="157">
        <v>261600.708277</v>
      </c>
      <c r="E103" s="157">
        <v>176997.63440099999</v>
      </c>
      <c r="F103" s="157">
        <f t="shared" si="13"/>
        <v>5643388.7852300005</v>
      </c>
      <c r="G103" s="157">
        <v>22</v>
      </c>
      <c r="H103" s="157" t="s">
        <v>109</v>
      </c>
      <c r="I103" s="157">
        <f t="shared" si="12"/>
        <v>256517.67205590912</v>
      </c>
      <c r="J103" s="148"/>
      <c r="K103" s="148"/>
      <c r="L103" s="148"/>
      <c r="M103" s="148"/>
      <c r="N103" s="148"/>
      <c r="O103" s="148"/>
      <c r="P103" s="148"/>
      <c r="Q103" s="148"/>
      <c r="R103" s="148"/>
      <c r="S103" s="148"/>
      <c r="T103" s="148"/>
      <c r="U103" s="148"/>
      <c r="V103" s="148"/>
      <c r="W103" s="148"/>
      <c r="X103" s="148"/>
      <c r="Y103" s="148"/>
      <c r="Z103" s="148"/>
      <c r="AA103" s="148"/>
      <c r="AB103" s="148"/>
      <c r="AC103" s="148"/>
      <c r="AD103" s="148"/>
      <c r="AE103" s="148"/>
      <c r="AF103" s="148"/>
      <c r="AG103" s="148"/>
      <c r="AH103" s="148"/>
      <c r="AI103" s="148"/>
      <c r="AJ103" s="148"/>
      <c r="AK103" s="148"/>
      <c r="AL103" s="148"/>
      <c r="AM103" s="148"/>
      <c r="AN103" s="148"/>
      <c r="AO103" s="148"/>
      <c r="AP103" s="148"/>
      <c r="AQ103" s="148"/>
      <c r="AR103" s="148"/>
      <c r="AS103" s="148"/>
      <c r="AT103" s="148"/>
    </row>
    <row r="104" spans="1:46" s="169" customFormat="1" ht="60" customHeight="1" x14ac:dyDescent="0.2">
      <c r="A104" s="156" t="s">
        <v>209</v>
      </c>
      <c r="B104" s="157">
        <v>1580136.1867580002</v>
      </c>
      <c r="C104" s="157">
        <v>1066841.216943</v>
      </c>
      <c r="D104" s="157">
        <v>107563.63212499999</v>
      </c>
      <c r="E104" s="157">
        <v>72373.615269000016</v>
      </c>
      <c r="F104" s="157">
        <f t="shared" si="13"/>
        <v>2826914.6510950001</v>
      </c>
      <c r="G104" s="157">
        <v>4</v>
      </c>
      <c r="H104" s="157" t="s">
        <v>120</v>
      </c>
      <c r="I104" s="157">
        <f t="shared" si="12"/>
        <v>706728.66277375002</v>
      </c>
      <c r="J104" s="148"/>
      <c r="K104" s="148"/>
      <c r="L104" s="148"/>
      <c r="M104" s="148"/>
      <c r="N104" s="148"/>
      <c r="O104" s="148"/>
      <c r="P104" s="148"/>
      <c r="Q104" s="148"/>
      <c r="R104" s="148"/>
      <c r="S104" s="148"/>
      <c r="T104" s="148"/>
      <c r="U104" s="148"/>
      <c r="V104" s="148"/>
      <c r="W104" s="148"/>
      <c r="X104" s="148"/>
      <c r="Y104" s="148"/>
      <c r="Z104" s="148"/>
      <c r="AA104" s="148"/>
      <c r="AB104" s="148"/>
      <c r="AC104" s="148"/>
      <c r="AD104" s="148"/>
      <c r="AE104" s="148"/>
      <c r="AF104" s="148"/>
      <c r="AG104" s="148"/>
      <c r="AH104" s="148"/>
      <c r="AI104" s="148"/>
      <c r="AJ104" s="148"/>
      <c r="AK104" s="148"/>
      <c r="AL104" s="148"/>
      <c r="AM104" s="148"/>
      <c r="AN104" s="148"/>
      <c r="AO104" s="148"/>
      <c r="AP104" s="148"/>
      <c r="AQ104" s="148"/>
      <c r="AR104" s="148"/>
      <c r="AS104" s="148"/>
      <c r="AT104" s="148"/>
    </row>
    <row r="105" spans="1:46" s="169" customFormat="1" ht="60" customHeight="1" x14ac:dyDescent="0.2">
      <c r="A105" s="156" t="s">
        <v>210</v>
      </c>
      <c r="B105" s="157">
        <v>14944684.586356001</v>
      </c>
      <c r="C105" s="157">
        <v>6528429.415732001</v>
      </c>
      <c r="D105" s="157">
        <v>1009157.8371190001</v>
      </c>
      <c r="E105" s="157">
        <v>821089.85001399997</v>
      </c>
      <c r="F105" s="157">
        <f t="shared" ref="F105:F110" si="14">SUM(B105:E105)</f>
        <v>23303361.689221006</v>
      </c>
      <c r="G105" s="157">
        <v>1</v>
      </c>
      <c r="H105" s="157" t="s">
        <v>122</v>
      </c>
      <c r="I105" s="157">
        <f t="shared" si="12"/>
        <v>23303361.689221006</v>
      </c>
      <c r="J105" s="148"/>
      <c r="K105" s="148"/>
      <c r="L105" s="148"/>
      <c r="M105" s="148"/>
      <c r="N105" s="148"/>
      <c r="O105" s="148"/>
      <c r="P105" s="148"/>
      <c r="Q105" s="148"/>
      <c r="R105" s="148"/>
      <c r="S105" s="148"/>
      <c r="T105" s="148"/>
      <c r="U105" s="148"/>
      <c r="V105" s="148"/>
      <c r="W105" s="148"/>
      <c r="X105" s="148"/>
      <c r="Y105" s="148"/>
      <c r="Z105" s="148"/>
      <c r="AA105" s="148"/>
      <c r="AB105" s="148"/>
      <c r="AC105" s="148"/>
      <c r="AD105" s="148"/>
      <c r="AE105" s="148"/>
      <c r="AF105" s="148"/>
      <c r="AG105" s="148"/>
      <c r="AH105" s="148"/>
      <c r="AI105" s="148"/>
      <c r="AJ105" s="148"/>
      <c r="AK105" s="148"/>
      <c r="AL105" s="148"/>
      <c r="AM105" s="148"/>
      <c r="AN105" s="148"/>
      <c r="AO105" s="148"/>
      <c r="AP105" s="148"/>
      <c r="AQ105" s="148"/>
      <c r="AR105" s="148"/>
      <c r="AS105" s="148"/>
      <c r="AT105" s="148"/>
    </row>
    <row r="106" spans="1:46" s="169" customFormat="1" ht="60" customHeight="1" x14ac:dyDescent="0.2">
      <c r="A106" s="156" t="s">
        <v>211</v>
      </c>
      <c r="B106" s="157">
        <v>31997265.780746002</v>
      </c>
      <c r="C106" s="157">
        <v>7995800.5752999987</v>
      </c>
      <c r="D106" s="157">
        <v>1943108.392334</v>
      </c>
      <c r="E106" s="157">
        <v>1554896.4920020001</v>
      </c>
      <c r="F106" s="157">
        <f t="shared" si="14"/>
        <v>43491071.240382001</v>
      </c>
      <c r="G106" s="157">
        <v>180</v>
      </c>
      <c r="H106" s="157" t="s">
        <v>212</v>
      </c>
      <c r="I106" s="157">
        <f t="shared" si="12"/>
        <v>241617.06244656668</v>
      </c>
      <c r="J106" s="148"/>
      <c r="K106" s="148"/>
      <c r="L106" s="148"/>
      <c r="M106" s="148"/>
      <c r="N106" s="148"/>
      <c r="O106" s="148"/>
      <c r="P106" s="148"/>
      <c r="Q106" s="148"/>
      <c r="R106" s="148"/>
      <c r="S106" s="148"/>
      <c r="T106" s="148"/>
      <c r="U106" s="148"/>
      <c r="V106" s="148"/>
      <c r="W106" s="148"/>
      <c r="X106" s="148"/>
      <c r="Y106" s="148"/>
      <c r="Z106" s="148"/>
      <c r="AA106" s="148"/>
      <c r="AB106" s="148"/>
      <c r="AC106" s="148"/>
      <c r="AD106" s="148"/>
      <c r="AE106" s="148"/>
      <c r="AF106" s="148"/>
      <c r="AG106" s="148"/>
      <c r="AH106" s="148"/>
      <c r="AI106" s="148"/>
      <c r="AJ106" s="148"/>
      <c r="AK106" s="148"/>
      <c r="AL106" s="148"/>
      <c r="AM106" s="148"/>
      <c r="AN106" s="148"/>
      <c r="AO106" s="148"/>
      <c r="AP106" s="148"/>
      <c r="AQ106" s="148"/>
      <c r="AR106" s="148"/>
      <c r="AS106" s="148"/>
      <c r="AT106" s="148"/>
    </row>
    <row r="107" spans="1:46" s="169" customFormat="1" ht="60" customHeight="1" x14ac:dyDescent="0.2">
      <c r="A107" s="156" t="s">
        <v>213</v>
      </c>
      <c r="B107" s="157">
        <v>31267956.143004004</v>
      </c>
      <c r="C107" s="157">
        <v>23784199.357589997</v>
      </c>
      <c r="D107" s="157">
        <v>1738931.0211419999</v>
      </c>
      <c r="E107" s="157">
        <v>1406380.8737580001</v>
      </c>
      <c r="F107" s="157">
        <f t="shared" si="14"/>
        <v>58197467.395494007</v>
      </c>
      <c r="G107" s="157">
        <v>323</v>
      </c>
      <c r="H107" s="157" t="s">
        <v>128</v>
      </c>
      <c r="I107" s="157">
        <f t="shared" si="12"/>
        <v>180177.91763310839</v>
      </c>
      <c r="J107" s="148"/>
      <c r="K107" s="148"/>
      <c r="L107" s="148"/>
      <c r="M107" s="148"/>
      <c r="N107" s="148"/>
      <c r="O107" s="148"/>
      <c r="P107" s="148"/>
      <c r="Q107" s="148"/>
      <c r="R107" s="148"/>
      <c r="S107" s="148"/>
      <c r="T107" s="148"/>
      <c r="U107" s="148"/>
      <c r="V107" s="148"/>
      <c r="W107" s="148"/>
      <c r="X107" s="148"/>
      <c r="Y107" s="148"/>
      <c r="Z107" s="148"/>
      <c r="AA107" s="148"/>
      <c r="AB107" s="148"/>
      <c r="AC107" s="148"/>
      <c r="AD107" s="148"/>
      <c r="AE107" s="148"/>
      <c r="AF107" s="148"/>
      <c r="AG107" s="148"/>
      <c r="AH107" s="148"/>
      <c r="AI107" s="148"/>
      <c r="AJ107" s="148"/>
      <c r="AK107" s="148"/>
      <c r="AL107" s="148"/>
      <c r="AM107" s="148"/>
      <c r="AN107" s="148"/>
      <c r="AO107" s="148"/>
      <c r="AP107" s="148"/>
      <c r="AQ107" s="148"/>
      <c r="AR107" s="148"/>
      <c r="AS107" s="148"/>
      <c r="AT107" s="148"/>
    </row>
    <row r="108" spans="1:46" s="169" customFormat="1" ht="60" customHeight="1" x14ac:dyDescent="0.2">
      <c r="A108" s="156" t="s">
        <v>214</v>
      </c>
      <c r="B108" s="157">
        <v>27125041.243555997</v>
      </c>
      <c r="C108" s="157">
        <v>22926168.691530999</v>
      </c>
      <c r="D108" s="157">
        <v>1444436.1049779998</v>
      </c>
      <c r="E108" s="157">
        <v>2013786.4435129997</v>
      </c>
      <c r="F108" s="157">
        <f t="shared" si="14"/>
        <v>53509432.483577996</v>
      </c>
      <c r="G108" s="157">
        <v>1</v>
      </c>
      <c r="H108" s="157" t="s">
        <v>122</v>
      </c>
      <c r="I108" s="157">
        <f t="shared" si="12"/>
        <v>53509432.483577996</v>
      </c>
      <c r="J108" s="148"/>
      <c r="K108" s="148"/>
      <c r="L108" s="148"/>
      <c r="M108" s="148"/>
      <c r="N108" s="148"/>
      <c r="O108" s="148"/>
      <c r="P108" s="148"/>
      <c r="Q108" s="148"/>
      <c r="R108" s="148"/>
      <c r="S108" s="148"/>
      <c r="T108" s="148"/>
      <c r="U108" s="148"/>
      <c r="V108" s="148"/>
      <c r="W108" s="148"/>
      <c r="X108" s="148"/>
      <c r="Y108" s="148"/>
      <c r="Z108" s="148"/>
      <c r="AA108" s="148"/>
      <c r="AB108" s="148"/>
      <c r="AC108" s="148"/>
      <c r="AD108" s="148"/>
      <c r="AE108" s="148"/>
      <c r="AF108" s="148"/>
      <c r="AG108" s="148"/>
      <c r="AH108" s="148"/>
      <c r="AI108" s="148"/>
      <c r="AJ108" s="148"/>
      <c r="AK108" s="148"/>
      <c r="AL108" s="148"/>
      <c r="AM108" s="148"/>
      <c r="AN108" s="148"/>
      <c r="AO108" s="148"/>
      <c r="AP108" s="148"/>
      <c r="AQ108" s="148"/>
      <c r="AR108" s="148"/>
      <c r="AS108" s="148"/>
      <c r="AT108" s="148"/>
    </row>
    <row r="109" spans="1:46" s="169" customFormat="1" ht="60" customHeight="1" x14ac:dyDescent="0.2">
      <c r="A109" s="156" t="s">
        <v>215</v>
      </c>
      <c r="B109" s="157">
        <v>15911067.946148001</v>
      </c>
      <c r="C109" s="157">
        <v>1305783.0574580003</v>
      </c>
      <c r="D109" s="157">
        <v>1274622.8095419998</v>
      </c>
      <c r="E109" s="157">
        <v>982283.65137000009</v>
      </c>
      <c r="F109" s="157">
        <f t="shared" si="14"/>
        <v>19473757.464517999</v>
      </c>
      <c r="G109" s="157">
        <v>1</v>
      </c>
      <c r="H109" s="157" t="s">
        <v>96</v>
      </c>
      <c r="I109" s="157">
        <f t="shared" si="12"/>
        <v>19473757.464517999</v>
      </c>
      <c r="J109" s="148"/>
      <c r="K109" s="148"/>
      <c r="L109" s="148"/>
      <c r="M109" s="148"/>
      <c r="N109" s="148"/>
      <c r="O109" s="148"/>
      <c r="P109" s="148"/>
      <c r="Q109" s="148"/>
      <c r="R109" s="148"/>
      <c r="S109" s="148"/>
      <c r="T109" s="148"/>
      <c r="U109" s="148"/>
      <c r="V109" s="148"/>
      <c r="W109" s="148"/>
      <c r="X109" s="148"/>
      <c r="Y109" s="148"/>
      <c r="Z109" s="148"/>
      <c r="AA109" s="148"/>
      <c r="AB109" s="148"/>
      <c r="AC109" s="148"/>
      <c r="AD109" s="148"/>
      <c r="AE109" s="148"/>
      <c r="AF109" s="148"/>
      <c r="AG109" s="148"/>
      <c r="AH109" s="148"/>
      <c r="AI109" s="148"/>
      <c r="AJ109" s="148"/>
      <c r="AK109" s="148"/>
      <c r="AL109" s="148"/>
      <c r="AM109" s="148"/>
      <c r="AN109" s="148"/>
      <c r="AO109" s="148"/>
      <c r="AP109" s="148"/>
      <c r="AQ109" s="148"/>
      <c r="AR109" s="148"/>
      <c r="AS109" s="148"/>
      <c r="AT109" s="148"/>
    </row>
    <row r="110" spans="1:46" s="169" customFormat="1" ht="60" customHeight="1" x14ac:dyDescent="0.2">
      <c r="A110" s="156" t="s">
        <v>216</v>
      </c>
      <c r="B110" s="157">
        <v>29589557.627022997</v>
      </c>
      <c r="C110" s="157">
        <v>3793302.3449229999</v>
      </c>
      <c r="D110" s="157">
        <v>1944002.9836599999</v>
      </c>
      <c r="E110" s="157">
        <v>1849853.8887529997</v>
      </c>
      <c r="F110" s="157">
        <f t="shared" si="14"/>
        <v>37176716.844358996</v>
      </c>
      <c r="G110" s="157">
        <v>100</v>
      </c>
      <c r="H110" s="157" t="s">
        <v>168</v>
      </c>
      <c r="I110" s="157">
        <f t="shared" si="12"/>
        <v>371767.16844358994</v>
      </c>
      <c r="J110" s="148"/>
      <c r="K110" s="148"/>
      <c r="L110" s="148"/>
      <c r="M110" s="148"/>
      <c r="N110" s="148"/>
      <c r="O110" s="148"/>
      <c r="P110" s="148"/>
      <c r="Q110" s="148"/>
      <c r="R110" s="148"/>
      <c r="S110" s="148"/>
      <c r="T110" s="148"/>
      <c r="U110" s="148"/>
      <c r="V110" s="148"/>
      <c r="W110" s="148"/>
      <c r="X110" s="148"/>
      <c r="Y110" s="148"/>
      <c r="Z110" s="148"/>
      <c r="AA110" s="148"/>
      <c r="AB110" s="148"/>
      <c r="AC110" s="148"/>
      <c r="AD110" s="148"/>
      <c r="AE110" s="148"/>
      <c r="AF110" s="148"/>
      <c r="AG110" s="148"/>
      <c r="AH110" s="148"/>
      <c r="AI110" s="148"/>
      <c r="AJ110" s="148"/>
      <c r="AK110" s="148"/>
      <c r="AL110" s="148"/>
      <c r="AM110" s="148"/>
      <c r="AN110" s="148"/>
      <c r="AO110" s="148"/>
      <c r="AP110" s="148"/>
      <c r="AQ110" s="148"/>
      <c r="AR110" s="148"/>
      <c r="AS110" s="148"/>
      <c r="AT110" s="148"/>
    </row>
    <row r="111" spans="1:46" s="169" customFormat="1" ht="60" customHeight="1" x14ac:dyDescent="0.2">
      <c r="A111" s="156" t="s">
        <v>217</v>
      </c>
      <c r="B111" s="157">
        <v>5034618.7244850006</v>
      </c>
      <c r="C111" s="157">
        <v>1351569.3767230001</v>
      </c>
      <c r="D111" s="157">
        <v>401835.90973500005</v>
      </c>
      <c r="E111" s="157">
        <v>262307.78514300002</v>
      </c>
      <c r="F111" s="157">
        <f t="shared" ref="F111:F128" si="15">SUM(B111:E111)</f>
        <v>7050331.7960860003</v>
      </c>
      <c r="G111" s="157">
        <v>14</v>
      </c>
      <c r="H111" s="157" t="s">
        <v>190</v>
      </c>
      <c r="I111" s="157">
        <f t="shared" ref="I111:I127" si="16">F111/G111</f>
        <v>503595.12829185714</v>
      </c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48"/>
      <c r="AL111" s="148"/>
      <c r="AM111" s="148"/>
      <c r="AN111" s="148"/>
      <c r="AO111" s="148"/>
      <c r="AP111" s="148"/>
      <c r="AQ111" s="148"/>
      <c r="AR111" s="148"/>
      <c r="AS111" s="148"/>
      <c r="AT111" s="148"/>
    </row>
    <row r="112" spans="1:46" s="169" customFormat="1" ht="60" customHeight="1" x14ac:dyDescent="0.2">
      <c r="A112" s="156" t="s">
        <v>218</v>
      </c>
      <c r="B112" s="157">
        <v>8695312.1024040002</v>
      </c>
      <c r="C112" s="157">
        <v>1439376.9504700003</v>
      </c>
      <c r="D112" s="157">
        <v>117690.18447000001</v>
      </c>
      <c r="E112" s="157">
        <v>57592.191980000003</v>
      </c>
      <c r="F112" s="157">
        <f t="shared" si="15"/>
        <v>10309971.429324001</v>
      </c>
      <c r="G112" s="157">
        <v>1</v>
      </c>
      <c r="H112" s="163" t="s">
        <v>122</v>
      </c>
      <c r="I112" s="157">
        <f t="shared" si="16"/>
        <v>10309971.429324001</v>
      </c>
      <c r="J112" s="148"/>
      <c r="K112" s="148"/>
      <c r="L112" s="148"/>
      <c r="M112" s="148"/>
      <c r="N112" s="148"/>
      <c r="O112" s="148"/>
      <c r="P112" s="148"/>
      <c r="Q112" s="148"/>
      <c r="R112" s="148"/>
      <c r="S112" s="148"/>
      <c r="T112" s="148"/>
      <c r="U112" s="148"/>
      <c r="V112" s="148"/>
      <c r="W112" s="148"/>
      <c r="X112" s="148"/>
      <c r="Y112" s="148"/>
      <c r="Z112" s="148"/>
      <c r="AA112" s="148"/>
      <c r="AB112" s="148"/>
      <c r="AC112" s="148"/>
      <c r="AD112" s="148"/>
      <c r="AE112" s="148"/>
      <c r="AF112" s="148"/>
      <c r="AG112" s="148"/>
      <c r="AH112" s="148"/>
      <c r="AI112" s="148"/>
      <c r="AJ112" s="148"/>
      <c r="AK112" s="148"/>
      <c r="AL112" s="148"/>
      <c r="AM112" s="148"/>
      <c r="AN112" s="148"/>
      <c r="AO112" s="148"/>
      <c r="AP112" s="148"/>
      <c r="AQ112" s="148"/>
      <c r="AR112" s="148"/>
      <c r="AS112" s="148"/>
      <c r="AT112" s="148"/>
    </row>
    <row r="113" spans="1:46" s="169" customFormat="1" ht="60" customHeight="1" x14ac:dyDescent="0.2">
      <c r="A113" s="156" t="s">
        <v>219</v>
      </c>
      <c r="B113" s="157">
        <v>3402353.3405859997</v>
      </c>
      <c r="C113" s="157">
        <v>3114293.6945300004</v>
      </c>
      <c r="D113" s="157">
        <v>241486.32949899998</v>
      </c>
      <c r="E113" s="157">
        <v>182991.87587699998</v>
      </c>
      <c r="F113" s="157">
        <f t="shared" si="15"/>
        <v>6941125.2404920002</v>
      </c>
      <c r="G113" s="157">
        <v>10</v>
      </c>
      <c r="H113" s="157" t="s">
        <v>192</v>
      </c>
      <c r="I113" s="157">
        <f t="shared" si="16"/>
        <v>694112.5240492</v>
      </c>
      <c r="J113" s="148"/>
      <c r="K113" s="148"/>
      <c r="L113" s="148"/>
      <c r="M113" s="148"/>
      <c r="N113" s="148"/>
      <c r="O113" s="148"/>
      <c r="P113" s="148"/>
      <c r="Q113" s="148"/>
      <c r="R113" s="148"/>
      <c r="S113" s="148"/>
      <c r="T113" s="148"/>
      <c r="U113" s="148"/>
      <c r="V113" s="148"/>
      <c r="W113" s="148"/>
      <c r="X113" s="148"/>
      <c r="Y113" s="148"/>
      <c r="Z113" s="148"/>
      <c r="AA113" s="148"/>
      <c r="AB113" s="148"/>
      <c r="AC113" s="148"/>
      <c r="AD113" s="148"/>
      <c r="AE113" s="148"/>
      <c r="AF113" s="148"/>
      <c r="AG113" s="148"/>
      <c r="AH113" s="148"/>
      <c r="AI113" s="148"/>
      <c r="AJ113" s="148"/>
      <c r="AK113" s="148"/>
      <c r="AL113" s="148"/>
      <c r="AM113" s="148"/>
      <c r="AN113" s="148"/>
      <c r="AO113" s="148"/>
      <c r="AP113" s="148"/>
      <c r="AQ113" s="148"/>
      <c r="AR113" s="148"/>
      <c r="AS113" s="148"/>
      <c r="AT113" s="148"/>
    </row>
    <row r="114" spans="1:46" s="169" customFormat="1" ht="60" customHeight="1" x14ac:dyDescent="0.2">
      <c r="A114" s="156" t="s">
        <v>220</v>
      </c>
      <c r="B114" s="157">
        <v>2411310.6166739999</v>
      </c>
      <c r="C114" s="157">
        <v>2155196.09828</v>
      </c>
      <c r="D114" s="157">
        <v>158788.04862799999</v>
      </c>
      <c r="E114" s="157">
        <v>77341.834035000007</v>
      </c>
      <c r="F114" s="157">
        <f t="shared" si="15"/>
        <v>4802636.5976169994</v>
      </c>
      <c r="G114" s="157">
        <v>12</v>
      </c>
      <c r="H114" s="157" t="s">
        <v>190</v>
      </c>
      <c r="I114" s="157">
        <f t="shared" si="16"/>
        <v>400219.71646808326</v>
      </c>
      <c r="J114" s="148"/>
      <c r="K114" s="148"/>
      <c r="L114" s="148"/>
      <c r="M114" s="148"/>
      <c r="N114" s="148"/>
      <c r="O114" s="148"/>
      <c r="P114" s="148"/>
      <c r="Q114" s="148"/>
      <c r="R114" s="148"/>
      <c r="S114" s="148"/>
      <c r="T114" s="148"/>
      <c r="U114" s="148"/>
      <c r="V114" s="148"/>
      <c r="W114" s="148"/>
      <c r="X114" s="148"/>
      <c r="Y114" s="148"/>
      <c r="Z114" s="148"/>
      <c r="AA114" s="148"/>
      <c r="AB114" s="148"/>
      <c r="AC114" s="148"/>
      <c r="AD114" s="148"/>
      <c r="AE114" s="148"/>
      <c r="AF114" s="148"/>
      <c r="AG114" s="148"/>
      <c r="AH114" s="148"/>
      <c r="AI114" s="148"/>
      <c r="AJ114" s="148"/>
      <c r="AK114" s="148"/>
      <c r="AL114" s="148"/>
      <c r="AM114" s="148"/>
      <c r="AN114" s="148"/>
      <c r="AO114" s="148"/>
      <c r="AP114" s="148"/>
      <c r="AQ114" s="148"/>
      <c r="AR114" s="148"/>
      <c r="AS114" s="148"/>
      <c r="AT114" s="148"/>
    </row>
    <row r="115" spans="1:46" s="169" customFormat="1" ht="60" customHeight="1" x14ac:dyDescent="0.2">
      <c r="A115" s="156" t="s">
        <v>221</v>
      </c>
      <c r="B115" s="157">
        <v>52593589.525882013</v>
      </c>
      <c r="C115" s="157">
        <v>11117879.578185998</v>
      </c>
      <c r="D115" s="157">
        <v>3202512.9684579996</v>
      </c>
      <c r="E115" s="157">
        <v>2983120.6550489999</v>
      </c>
      <c r="F115" s="157">
        <f t="shared" si="15"/>
        <v>69897102.727575004</v>
      </c>
      <c r="G115" s="157">
        <v>3</v>
      </c>
      <c r="H115" s="157" t="s">
        <v>190</v>
      </c>
      <c r="I115" s="157">
        <f t="shared" si="16"/>
        <v>23299034.242525</v>
      </c>
      <c r="J115" s="148"/>
      <c r="K115" s="148"/>
      <c r="L115" s="148"/>
      <c r="M115" s="148"/>
      <c r="N115" s="148"/>
      <c r="O115" s="148"/>
      <c r="P115" s="148"/>
      <c r="Q115" s="148"/>
      <c r="R115" s="148"/>
      <c r="S115" s="148"/>
      <c r="T115" s="148"/>
      <c r="U115" s="148"/>
      <c r="V115" s="148"/>
      <c r="W115" s="148"/>
      <c r="X115" s="148"/>
      <c r="Y115" s="148"/>
      <c r="Z115" s="148"/>
      <c r="AA115" s="148"/>
      <c r="AB115" s="148"/>
      <c r="AC115" s="148"/>
      <c r="AD115" s="148"/>
      <c r="AE115" s="148"/>
      <c r="AF115" s="148"/>
      <c r="AG115" s="148"/>
      <c r="AH115" s="148"/>
      <c r="AI115" s="148"/>
      <c r="AJ115" s="148"/>
      <c r="AK115" s="148"/>
      <c r="AL115" s="148"/>
      <c r="AM115" s="148"/>
      <c r="AN115" s="148"/>
      <c r="AO115" s="148"/>
      <c r="AP115" s="148"/>
      <c r="AQ115" s="148"/>
      <c r="AR115" s="148"/>
      <c r="AS115" s="148"/>
      <c r="AT115" s="148"/>
    </row>
    <row r="116" spans="1:46" s="169" customFormat="1" ht="60" customHeight="1" x14ac:dyDescent="0.2">
      <c r="A116" s="156" t="s">
        <v>222</v>
      </c>
      <c r="B116" s="157">
        <v>30817388.086564001</v>
      </c>
      <c r="C116" s="157">
        <v>4300538.4126120005</v>
      </c>
      <c r="D116" s="157">
        <v>2345615.3005529996</v>
      </c>
      <c r="E116" s="157">
        <v>2648096.8940630006</v>
      </c>
      <c r="F116" s="157">
        <f t="shared" si="15"/>
        <v>40111638.693792008</v>
      </c>
      <c r="G116" s="157">
        <v>1</v>
      </c>
      <c r="H116" s="157" t="s">
        <v>96</v>
      </c>
      <c r="I116" s="157">
        <f t="shared" si="16"/>
        <v>40111638.693792008</v>
      </c>
      <c r="J116" s="148"/>
      <c r="K116" s="148"/>
      <c r="L116" s="148"/>
      <c r="M116" s="148"/>
      <c r="N116" s="148"/>
      <c r="O116" s="148"/>
      <c r="P116" s="148"/>
      <c r="Q116" s="148"/>
      <c r="R116" s="148"/>
      <c r="S116" s="148"/>
      <c r="T116" s="148"/>
      <c r="U116" s="148"/>
      <c r="V116" s="148"/>
      <c r="W116" s="148"/>
      <c r="X116" s="148"/>
      <c r="Y116" s="148"/>
      <c r="Z116" s="148"/>
      <c r="AA116" s="148"/>
      <c r="AB116" s="148"/>
      <c r="AC116" s="148"/>
      <c r="AD116" s="148"/>
      <c r="AE116" s="148"/>
      <c r="AF116" s="148"/>
      <c r="AG116" s="148"/>
      <c r="AH116" s="148"/>
      <c r="AI116" s="148"/>
      <c r="AJ116" s="148"/>
      <c r="AK116" s="148"/>
      <c r="AL116" s="148"/>
      <c r="AM116" s="148"/>
      <c r="AN116" s="148"/>
      <c r="AO116" s="148"/>
      <c r="AP116" s="148"/>
      <c r="AQ116" s="148"/>
      <c r="AR116" s="148"/>
      <c r="AS116" s="148"/>
      <c r="AT116" s="148"/>
    </row>
    <row r="117" spans="1:46" s="167" customFormat="1" ht="60" customHeight="1" x14ac:dyDescent="0.2">
      <c r="A117" s="156" t="s">
        <v>223</v>
      </c>
      <c r="B117" s="157">
        <v>7135300.0944079999</v>
      </c>
      <c r="C117" s="157">
        <v>3865216.8757529999</v>
      </c>
      <c r="D117" s="157">
        <v>795409.97333299997</v>
      </c>
      <c r="E117" s="157">
        <v>1411694.6291899995</v>
      </c>
      <c r="F117" s="157">
        <f t="shared" si="15"/>
        <v>13207621.572683999</v>
      </c>
      <c r="G117" s="157">
        <v>3</v>
      </c>
      <c r="H117" s="157" t="s">
        <v>109</v>
      </c>
      <c r="I117" s="157">
        <f t="shared" si="16"/>
        <v>4402540.5242280001</v>
      </c>
      <c r="J117" s="148"/>
      <c r="K117" s="148"/>
      <c r="L117" s="148"/>
      <c r="M117" s="148"/>
      <c r="N117" s="148"/>
      <c r="O117" s="148"/>
      <c r="P117" s="148"/>
      <c r="Q117" s="148"/>
      <c r="R117" s="148"/>
      <c r="S117" s="148"/>
      <c r="T117" s="148"/>
      <c r="U117" s="148"/>
      <c r="V117" s="148"/>
      <c r="W117" s="148"/>
      <c r="X117" s="148"/>
      <c r="Y117" s="148"/>
      <c r="Z117" s="148"/>
      <c r="AA117" s="148"/>
      <c r="AB117" s="148"/>
      <c r="AC117" s="148"/>
      <c r="AD117" s="148"/>
      <c r="AE117" s="148"/>
      <c r="AF117" s="148"/>
      <c r="AG117" s="148"/>
      <c r="AH117" s="148"/>
      <c r="AI117" s="148"/>
      <c r="AJ117" s="148"/>
      <c r="AK117" s="148"/>
      <c r="AL117" s="148"/>
      <c r="AM117" s="148"/>
      <c r="AN117" s="148"/>
      <c r="AO117" s="148"/>
      <c r="AP117" s="148"/>
      <c r="AQ117" s="148"/>
      <c r="AR117" s="148"/>
      <c r="AS117" s="148"/>
      <c r="AT117" s="148"/>
    </row>
    <row r="118" spans="1:46" s="169" customFormat="1" ht="60" customHeight="1" x14ac:dyDescent="0.2">
      <c r="A118" s="156" t="s">
        <v>224</v>
      </c>
      <c r="B118" s="157">
        <v>8274238.5726650003</v>
      </c>
      <c r="C118" s="157">
        <v>2346151.6386569999</v>
      </c>
      <c r="D118" s="157">
        <v>583686.78689100011</v>
      </c>
      <c r="E118" s="157">
        <v>1145969.6147999999</v>
      </c>
      <c r="F118" s="157">
        <f t="shared" si="15"/>
        <v>12350046.613013001</v>
      </c>
      <c r="G118" s="157">
        <v>1</v>
      </c>
      <c r="H118" s="157" t="s">
        <v>96</v>
      </c>
      <c r="I118" s="157">
        <f t="shared" si="16"/>
        <v>12350046.613013001</v>
      </c>
      <c r="J118" s="148"/>
      <c r="K118" s="148"/>
      <c r="L118" s="148"/>
      <c r="M118" s="148"/>
      <c r="N118" s="148"/>
      <c r="O118" s="148"/>
      <c r="P118" s="148"/>
      <c r="Q118" s="148"/>
      <c r="R118" s="148"/>
      <c r="S118" s="148"/>
      <c r="T118" s="148"/>
      <c r="U118" s="148"/>
      <c r="V118" s="148"/>
      <c r="W118" s="148"/>
      <c r="X118" s="148"/>
      <c r="Y118" s="148"/>
      <c r="Z118" s="148"/>
      <c r="AA118" s="148"/>
      <c r="AB118" s="148"/>
      <c r="AC118" s="148"/>
      <c r="AD118" s="148"/>
      <c r="AE118" s="148"/>
      <c r="AF118" s="148"/>
      <c r="AG118" s="148"/>
      <c r="AH118" s="148"/>
      <c r="AI118" s="148"/>
      <c r="AJ118" s="148"/>
      <c r="AK118" s="148"/>
      <c r="AL118" s="148"/>
      <c r="AM118" s="148"/>
      <c r="AN118" s="148"/>
      <c r="AO118" s="148"/>
      <c r="AP118" s="148"/>
      <c r="AQ118" s="148"/>
      <c r="AR118" s="148"/>
      <c r="AS118" s="148"/>
      <c r="AT118" s="148"/>
    </row>
    <row r="119" spans="1:46" s="169" customFormat="1" ht="60" customHeight="1" x14ac:dyDescent="0.2">
      <c r="A119" s="156" t="s">
        <v>225</v>
      </c>
      <c r="B119" s="157">
        <v>6811865.6287310012</v>
      </c>
      <c r="C119" s="157">
        <v>2823902.0089559997</v>
      </c>
      <c r="D119" s="157">
        <v>459378.274981</v>
      </c>
      <c r="E119" s="157">
        <v>1136707.3866569998</v>
      </c>
      <c r="F119" s="157">
        <f t="shared" si="15"/>
        <v>11231853.299325</v>
      </c>
      <c r="G119" s="157">
        <v>2</v>
      </c>
      <c r="H119" s="157" t="s">
        <v>120</v>
      </c>
      <c r="I119" s="157">
        <f t="shared" si="16"/>
        <v>5615926.6496625002</v>
      </c>
      <c r="J119" s="148"/>
      <c r="K119" s="148"/>
      <c r="L119" s="148"/>
      <c r="M119" s="148"/>
      <c r="N119" s="148"/>
      <c r="O119" s="148"/>
      <c r="P119" s="148"/>
      <c r="Q119" s="148"/>
      <c r="R119" s="148"/>
      <c r="S119" s="148"/>
      <c r="T119" s="148"/>
      <c r="U119" s="148"/>
      <c r="V119" s="148"/>
      <c r="W119" s="148"/>
      <c r="X119" s="148"/>
      <c r="Y119" s="148"/>
      <c r="Z119" s="148"/>
      <c r="AA119" s="148"/>
      <c r="AB119" s="148"/>
      <c r="AC119" s="148"/>
      <c r="AD119" s="148"/>
      <c r="AE119" s="148"/>
      <c r="AF119" s="148"/>
      <c r="AG119" s="148"/>
      <c r="AH119" s="148"/>
      <c r="AI119" s="148"/>
      <c r="AJ119" s="148"/>
      <c r="AK119" s="148"/>
      <c r="AL119" s="148"/>
      <c r="AM119" s="148"/>
      <c r="AN119" s="148"/>
      <c r="AO119" s="148"/>
      <c r="AP119" s="148"/>
      <c r="AQ119" s="148"/>
      <c r="AR119" s="148"/>
      <c r="AS119" s="148"/>
      <c r="AT119" s="148"/>
    </row>
    <row r="120" spans="1:46" s="169" customFormat="1" ht="60" customHeight="1" x14ac:dyDescent="0.2">
      <c r="A120" s="156" t="s">
        <v>226</v>
      </c>
      <c r="B120" s="157">
        <v>48446893.098485</v>
      </c>
      <c r="C120" s="157">
        <v>15960993.201306999</v>
      </c>
      <c r="D120" s="124">
        <v>3074954.175473935</v>
      </c>
      <c r="E120" s="157">
        <v>3350338.7073760005</v>
      </c>
      <c r="F120" s="124">
        <f t="shared" si="15"/>
        <v>70833179.182641938</v>
      </c>
      <c r="G120" s="157">
        <v>1</v>
      </c>
      <c r="H120" s="157" t="s">
        <v>122</v>
      </c>
      <c r="I120" s="157">
        <f t="shared" si="16"/>
        <v>70833179.182641938</v>
      </c>
      <c r="J120" s="148"/>
      <c r="K120" s="148"/>
      <c r="L120" s="148"/>
      <c r="M120" s="148"/>
      <c r="N120" s="148"/>
      <c r="O120" s="148"/>
      <c r="P120" s="148"/>
      <c r="Q120" s="148"/>
      <c r="R120" s="148"/>
      <c r="S120" s="148"/>
      <c r="T120" s="148"/>
      <c r="U120" s="148"/>
      <c r="V120" s="148"/>
      <c r="W120" s="148"/>
      <c r="X120" s="148"/>
      <c r="Y120" s="148"/>
      <c r="Z120" s="148"/>
      <c r="AA120" s="148"/>
      <c r="AB120" s="148"/>
      <c r="AC120" s="148"/>
      <c r="AD120" s="148"/>
      <c r="AE120" s="148"/>
      <c r="AF120" s="148"/>
      <c r="AG120" s="148"/>
      <c r="AH120" s="148"/>
      <c r="AI120" s="148"/>
      <c r="AJ120" s="148"/>
      <c r="AK120" s="148"/>
      <c r="AL120" s="148"/>
      <c r="AM120" s="148"/>
      <c r="AN120" s="148"/>
      <c r="AO120" s="148"/>
      <c r="AP120" s="148"/>
      <c r="AQ120" s="148"/>
      <c r="AR120" s="148"/>
      <c r="AS120" s="148"/>
      <c r="AT120" s="148"/>
    </row>
    <row r="121" spans="1:46" s="169" customFormat="1" ht="60" customHeight="1" x14ac:dyDescent="0.2">
      <c r="A121" s="156" t="s">
        <v>227</v>
      </c>
      <c r="B121" s="171">
        <v>24139840.885251999</v>
      </c>
      <c r="C121" s="171">
        <v>4857687.7114440007</v>
      </c>
      <c r="D121" s="121">
        <v>1807610.802441</v>
      </c>
      <c r="E121" s="171">
        <v>1619848.9283939998</v>
      </c>
      <c r="F121" s="124">
        <f t="shared" si="15"/>
        <v>32424988.327531002</v>
      </c>
      <c r="G121" s="171">
        <v>1</v>
      </c>
      <c r="H121" s="171" t="s">
        <v>96</v>
      </c>
      <c r="I121" s="171">
        <f t="shared" si="16"/>
        <v>32424988.327531002</v>
      </c>
      <c r="J121" s="148"/>
      <c r="K121" s="148"/>
      <c r="L121" s="148"/>
      <c r="M121" s="148"/>
      <c r="N121" s="148"/>
      <c r="O121" s="148"/>
      <c r="P121" s="148"/>
      <c r="Q121" s="148"/>
      <c r="R121" s="148"/>
      <c r="S121" s="148"/>
      <c r="T121" s="148"/>
      <c r="U121" s="148"/>
      <c r="V121" s="148"/>
      <c r="W121" s="148"/>
      <c r="X121" s="148"/>
      <c r="Y121" s="148"/>
      <c r="Z121" s="148"/>
      <c r="AA121" s="148"/>
      <c r="AB121" s="148"/>
      <c r="AC121" s="148"/>
      <c r="AD121" s="148"/>
      <c r="AE121" s="148"/>
      <c r="AF121" s="148"/>
      <c r="AG121" s="148"/>
      <c r="AH121" s="148"/>
      <c r="AI121" s="148"/>
      <c r="AJ121" s="148"/>
      <c r="AK121" s="148"/>
      <c r="AL121" s="148"/>
      <c r="AM121" s="148"/>
      <c r="AN121" s="148"/>
      <c r="AO121" s="148"/>
      <c r="AP121" s="148"/>
      <c r="AQ121" s="148"/>
      <c r="AR121" s="148"/>
      <c r="AS121" s="148"/>
      <c r="AT121" s="148"/>
    </row>
    <row r="122" spans="1:46" s="169" customFormat="1" ht="60" customHeight="1" x14ac:dyDescent="0.2">
      <c r="A122" s="156" t="s">
        <v>228</v>
      </c>
      <c r="B122" s="171">
        <v>5285092.5455910005</v>
      </c>
      <c r="C122" s="171">
        <v>867761.83299799997</v>
      </c>
      <c r="D122" s="121">
        <v>426308.75528000004</v>
      </c>
      <c r="E122" s="171">
        <v>339124.740903</v>
      </c>
      <c r="F122" s="124">
        <f t="shared" si="15"/>
        <v>6918287.8747720011</v>
      </c>
      <c r="G122" s="171">
        <v>144</v>
      </c>
      <c r="H122" s="171" t="s">
        <v>109</v>
      </c>
      <c r="I122" s="171">
        <f t="shared" si="16"/>
        <v>48043.665797027788</v>
      </c>
      <c r="J122" s="148"/>
      <c r="K122" s="148"/>
      <c r="L122" s="148"/>
      <c r="M122" s="148"/>
      <c r="N122" s="148"/>
      <c r="O122" s="148"/>
      <c r="P122" s="148"/>
      <c r="Q122" s="148"/>
      <c r="R122" s="148"/>
      <c r="S122" s="148"/>
      <c r="T122" s="148"/>
      <c r="U122" s="148"/>
      <c r="V122" s="148"/>
      <c r="W122" s="148"/>
      <c r="X122" s="148"/>
      <c r="Y122" s="148"/>
      <c r="Z122" s="148"/>
      <c r="AA122" s="148"/>
      <c r="AB122" s="148"/>
      <c r="AC122" s="148"/>
      <c r="AD122" s="148"/>
      <c r="AE122" s="148"/>
      <c r="AF122" s="148"/>
      <c r="AG122" s="148"/>
      <c r="AH122" s="148"/>
      <c r="AI122" s="148"/>
      <c r="AJ122" s="148"/>
      <c r="AK122" s="148"/>
      <c r="AL122" s="148"/>
      <c r="AM122" s="148"/>
      <c r="AN122" s="148"/>
      <c r="AO122" s="148"/>
      <c r="AP122" s="148"/>
      <c r="AQ122" s="148"/>
      <c r="AR122" s="148"/>
      <c r="AS122" s="148"/>
      <c r="AT122" s="148"/>
    </row>
    <row r="123" spans="1:46" s="169" customFormat="1" ht="60" customHeight="1" x14ac:dyDescent="0.2">
      <c r="A123" s="156" t="s">
        <v>229</v>
      </c>
      <c r="B123" s="157">
        <v>3373103.2933680005</v>
      </c>
      <c r="C123" s="157">
        <v>1850709.6171570003</v>
      </c>
      <c r="D123" s="124">
        <v>218291.88683800001</v>
      </c>
      <c r="E123" s="157">
        <v>190899.88062500002</v>
      </c>
      <c r="F123" s="124">
        <f t="shared" si="15"/>
        <v>5633004.6779880011</v>
      </c>
      <c r="G123" s="157">
        <v>3</v>
      </c>
      <c r="H123" s="157" t="s">
        <v>120</v>
      </c>
      <c r="I123" s="157">
        <f t="shared" si="16"/>
        <v>1877668.2259960005</v>
      </c>
      <c r="J123" s="148"/>
      <c r="K123" s="148"/>
      <c r="L123" s="148"/>
      <c r="M123" s="148"/>
      <c r="N123" s="148"/>
      <c r="O123" s="148"/>
      <c r="P123" s="148"/>
      <c r="Q123" s="148"/>
      <c r="R123" s="148"/>
      <c r="S123" s="148"/>
      <c r="T123" s="148"/>
      <c r="U123" s="148"/>
      <c r="V123" s="148"/>
      <c r="W123" s="148"/>
      <c r="X123" s="148"/>
      <c r="Y123" s="148"/>
      <c r="Z123" s="148"/>
      <c r="AA123" s="148"/>
      <c r="AB123" s="148"/>
      <c r="AC123" s="148"/>
      <c r="AD123" s="148"/>
      <c r="AE123" s="148"/>
      <c r="AF123" s="148"/>
      <c r="AG123" s="148"/>
      <c r="AH123" s="148"/>
      <c r="AI123" s="148"/>
      <c r="AJ123" s="148"/>
      <c r="AK123" s="148"/>
      <c r="AL123" s="148"/>
      <c r="AM123" s="148"/>
      <c r="AN123" s="148"/>
      <c r="AO123" s="148"/>
      <c r="AP123" s="148"/>
      <c r="AQ123" s="148"/>
      <c r="AR123" s="148"/>
      <c r="AS123" s="148"/>
      <c r="AT123" s="148"/>
    </row>
    <row r="124" spans="1:46" s="169" customFormat="1" ht="60" customHeight="1" x14ac:dyDescent="0.2">
      <c r="A124" s="156" t="s">
        <v>230</v>
      </c>
      <c r="B124" s="157">
        <v>3177933.0307799997</v>
      </c>
      <c r="C124" s="157">
        <v>0</v>
      </c>
      <c r="D124" s="157">
        <v>68643.113045999999</v>
      </c>
      <c r="E124" s="157">
        <v>1383770.0651259997</v>
      </c>
      <c r="F124" s="157">
        <f t="shared" si="15"/>
        <v>4630346.2089519994</v>
      </c>
      <c r="G124" s="157">
        <v>5</v>
      </c>
      <c r="H124" s="157" t="s">
        <v>122</v>
      </c>
      <c r="I124" s="157">
        <f t="shared" si="16"/>
        <v>926069.24179039989</v>
      </c>
      <c r="J124" s="148"/>
      <c r="K124" s="148"/>
      <c r="L124" s="148"/>
      <c r="M124" s="148"/>
      <c r="N124" s="148"/>
      <c r="O124" s="148"/>
      <c r="P124" s="148"/>
      <c r="Q124" s="148"/>
      <c r="R124" s="148"/>
      <c r="S124" s="148"/>
      <c r="T124" s="148"/>
      <c r="U124" s="148"/>
      <c r="V124" s="148"/>
      <c r="W124" s="148"/>
      <c r="X124" s="148"/>
      <c r="Y124" s="148"/>
      <c r="Z124" s="148"/>
      <c r="AA124" s="148"/>
      <c r="AB124" s="148"/>
      <c r="AC124" s="148"/>
      <c r="AD124" s="148"/>
      <c r="AE124" s="148"/>
      <c r="AF124" s="148"/>
      <c r="AG124" s="148"/>
      <c r="AH124" s="148"/>
      <c r="AI124" s="148"/>
      <c r="AJ124" s="148"/>
      <c r="AK124" s="148"/>
      <c r="AL124" s="148"/>
      <c r="AM124" s="148"/>
      <c r="AN124" s="148"/>
      <c r="AO124" s="148"/>
      <c r="AP124" s="148"/>
      <c r="AQ124" s="148"/>
      <c r="AR124" s="148"/>
      <c r="AS124" s="148"/>
      <c r="AT124" s="148"/>
    </row>
    <row r="125" spans="1:46" s="169" customFormat="1" ht="60" customHeight="1" x14ac:dyDescent="0.2">
      <c r="A125" s="156" t="s">
        <v>231</v>
      </c>
      <c r="B125" s="157">
        <v>1478449.0981800002</v>
      </c>
      <c r="C125" s="157">
        <v>0</v>
      </c>
      <c r="D125" s="157">
        <v>42021.933546</v>
      </c>
      <c r="E125" s="157">
        <v>629737.62802599999</v>
      </c>
      <c r="F125" s="157">
        <f t="shared" si="15"/>
        <v>2150208.6597520001</v>
      </c>
      <c r="G125" s="157">
        <v>1</v>
      </c>
      <c r="H125" s="157" t="s">
        <v>122</v>
      </c>
      <c r="I125" s="157">
        <f t="shared" si="16"/>
        <v>2150208.6597520001</v>
      </c>
      <c r="J125" s="148"/>
      <c r="K125" s="148"/>
      <c r="L125" s="148"/>
      <c r="M125" s="148"/>
      <c r="N125" s="148"/>
      <c r="O125" s="148"/>
      <c r="P125" s="148"/>
      <c r="Q125" s="148"/>
      <c r="R125" s="148"/>
      <c r="S125" s="148"/>
      <c r="T125" s="148"/>
      <c r="U125" s="148"/>
      <c r="V125" s="148"/>
      <c r="W125" s="148"/>
      <c r="X125" s="148"/>
      <c r="Y125" s="148"/>
      <c r="Z125" s="148"/>
      <c r="AA125" s="148"/>
      <c r="AB125" s="148"/>
      <c r="AC125" s="148"/>
      <c r="AD125" s="148"/>
      <c r="AE125" s="148"/>
      <c r="AF125" s="148"/>
      <c r="AG125" s="148"/>
      <c r="AH125" s="148"/>
      <c r="AI125" s="148"/>
      <c r="AJ125" s="148"/>
      <c r="AK125" s="148"/>
      <c r="AL125" s="148"/>
      <c r="AM125" s="148"/>
      <c r="AN125" s="148"/>
      <c r="AO125" s="148"/>
      <c r="AP125" s="148"/>
      <c r="AQ125" s="148"/>
      <c r="AR125" s="148"/>
      <c r="AS125" s="148"/>
      <c r="AT125" s="148"/>
    </row>
    <row r="126" spans="1:46" s="169" customFormat="1" ht="60" customHeight="1" x14ac:dyDescent="0.2">
      <c r="A126" s="156" t="s">
        <v>232</v>
      </c>
      <c r="B126" s="157">
        <v>690601.91969599994</v>
      </c>
      <c r="C126" s="157">
        <v>482176.27566300007</v>
      </c>
      <c r="D126" s="157">
        <v>236196.74384199997</v>
      </c>
      <c r="E126" s="157">
        <v>487646.99259100005</v>
      </c>
      <c r="F126" s="157">
        <f t="shared" si="15"/>
        <v>1896621.9317919998</v>
      </c>
      <c r="G126" s="157">
        <v>1</v>
      </c>
      <c r="H126" s="157" t="s">
        <v>122</v>
      </c>
      <c r="I126" s="157">
        <f t="shared" si="16"/>
        <v>1896621.9317919998</v>
      </c>
      <c r="J126" s="148"/>
      <c r="K126" s="148"/>
      <c r="L126" s="148"/>
      <c r="M126" s="148"/>
      <c r="N126" s="148"/>
      <c r="O126" s="148"/>
      <c r="P126" s="148"/>
      <c r="Q126" s="148"/>
      <c r="R126" s="148"/>
      <c r="S126" s="148"/>
      <c r="T126" s="148"/>
      <c r="U126" s="148"/>
      <c r="V126" s="148"/>
      <c r="W126" s="148"/>
      <c r="X126" s="148"/>
      <c r="Y126" s="148"/>
      <c r="Z126" s="148"/>
      <c r="AA126" s="148"/>
      <c r="AB126" s="148"/>
      <c r="AC126" s="148"/>
      <c r="AD126" s="148"/>
      <c r="AE126" s="148"/>
      <c r="AF126" s="148"/>
      <c r="AG126" s="148"/>
      <c r="AH126" s="148"/>
      <c r="AI126" s="148"/>
      <c r="AJ126" s="148"/>
      <c r="AK126" s="148"/>
      <c r="AL126" s="148"/>
      <c r="AM126" s="148"/>
      <c r="AN126" s="148"/>
      <c r="AO126" s="148"/>
      <c r="AP126" s="148"/>
      <c r="AQ126" s="148"/>
      <c r="AR126" s="148"/>
      <c r="AS126" s="148"/>
      <c r="AT126" s="148"/>
    </row>
    <row r="127" spans="1:46" s="169" customFormat="1" ht="60" customHeight="1" x14ac:dyDescent="0.2">
      <c r="A127" s="156" t="s">
        <v>233</v>
      </c>
      <c r="B127" s="157">
        <v>32384301.238681</v>
      </c>
      <c r="C127" s="157">
        <v>2808376.8091259999</v>
      </c>
      <c r="D127" s="157">
        <v>1165481.58005</v>
      </c>
      <c r="E127" s="157">
        <v>1726125.5581240002</v>
      </c>
      <c r="F127" s="157">
        <f t="shared" si="15"/>
        <v>38084285.185980998</v>
      </c>
      <c r="G127" s="157">
        <v>55</v>
      </c>
      <c r="H127" s="157" t="s">
        <v>96</v>
      </c>
      <c r="I127" s="157">
        <f t="shared" si="16"/>
        <v>692441.54883601819</v>
      </c>
      <c r="J127" s="148"/>
      <c r="K127" s="148"/>
      <c r="L127" s="148"/>
      <c r="M127" s="148"/>
      <c r="N127" s="148"/>
      <c r="O127" s="148"/>
      <c r="P127" s="148"/>
      <c r="Q127" s="148"/>
      <c r="R127" s="148"/>
      <c r="S127" s="148"/>
      <c r="T127" s="148"/>
      <c r="U127" s="148"/>
      <c r="V127" s="148"/>
      <c r="W127" s="148"/>
      <c r="X127" s="148"/>
      <c r="Y127" s="148"/>
      <c r="Z127" s="148"/>
      <c r="AA127" s="148"/>
      <c r="AB127" s="148"/>
      <c r="AC127" s="148"/>
      <c r="AD127" s="148"/>
      <c r="AE127" s="148"/>
      <c r="AF127" s="148"/>
      <c r="AG127" s="148"/>
      <c r="AH127" s="148"/>
      <c r="AI127" s="148"/>
      <c r="AJ127" s="148"/>
      <c r="AK127" s="148"/>
      <c r="AL127" s="148"/>
      <c r="AM127" s="148"/>
      <c r="AN127" s="148"/>
      <c r="AO127" s="148"/>
      <c r="AP127" s="148"/>
      <c r="AQ127" s="148"/>
      <c r="AR127" s="148"/>
      <c r="AS127" s="148"/>
      <c r="AT127" s="148"/>
    </row>
    <row r="128" spans="1:46" s="169" customFormat="1" ht="60" customHeight="1" x14ac:dyDescent="0.2">
      <c r="A128" s="156" t="s">
        <v>234</v>
      </c>
      <c r="B128" s="157">
        <v>9717466.1201319993</v>
      </c>
      <c r="C128" s="157">
        <v>1500109.126646</v>
      </c>
      <c r="D128" s="157">
        <v>715057.14234200015</v>
      </c>
      <c r="E128" s="157">
        <v>1429848.8833060001</v>
      </c>
      <c r="F128" s="157">
        <f t="shared" si="15"/>
        <v>13362481.272426</v>
      </c>
      <c r="G128" s="157">
        <v>12596</v>
      </c>
      <c r="H128" s="157" t="s">
        <v>190</v>
      </c>
      <c r="I128" s="157">
        <f t="shared" ref="I128:I149" si="17">F128/G128</f>
        <v>1060.8511648480469</v>
      </c>
      <c r="J128" s="148"/>
      <c r="K128" s="148"/>
      <c r="L128" s="148"/>
      <c r="M128" s="148"/>
      <c r="N128" s="148"/>
      <c r="O128" s="148"/>
      <c r="P128" s="148"/>
      <c r="Q128" s="148"/>
      <c r="R128" s="148"/>
      <c r="S128" s="148"/>
      <c r="T128" s="148"/>
      <c r="U128" s="148"/>
      <c r="V128" s="148"/>
      <c r="W128" s="148"/>
      <c r="X128" s="148"/>
      <c r="Y128" s="148"/>
      <c r="Z128" s="148"/>
      <c r="AA128" s="148"/>
      <c r="AB128" s="148"/>
      <c r="AC128" s="148"/>
      <c r="AD128" s="148"/>
      <c r="AE128" s="148"/>
      <c r="AF128" s="148"/>
      <c r="AG128" s="148"/>
      <c r="AH128" s="148"/>
      <c r="AI128" s="148"/>
      <c r="AJ128" s="148"/>
      <c r="AK128" s="148"/>
      <c r="AL128" s="148"/>
      <c r="AM128" s="148"/>
      <c r="AN128" s="148"/>
      <c r="AO128" s="148"/>
      <c r="AP128" s="148"/>
      <c r="AQ128" s="148"/>
      <c r="AR128" s="148"/>
      <c r="AS128" s="148"/>
      <c r="AT128" s="148"/>
    </row>
    <row r="129" spans="1:46" s="169" customFormat="1" ht="60" customHeight="1" x14ac:dyDescent="0.2">
      <c r="A129" s="156" t="s">
        <v>235</v>
      </c>
      <c r="B129" s="157">
        <v>3922535.5530219995</v>
      </c>
      <c r="C129" s="157">
        <v>849740.10678200005</v>
      </c>
      <c r="D129" s="157">
        <v>288253.95944499999</v>
      </c>
      <c r="E129" s="157">
        <v>692612.51198299997</v>
      </c>
      <c r="F129" s="157">
        <f t="shared" ref="F129:F149" si="18">SUM(B129:E129)</f>
        <v>5753142.131231999</v>
      </c>
      <c r="G129" s="157">
        <v>5</v>
      </c>
      <c r="H129" s="157" t="s">
        <v>96</v>
      </c>
      <c r="I129" s="157">
        <f t="shared" si="17"/>
        <v>1150628.4262463998</v>
      </c>
      <c r="J129" s="148"/>
      <c r="K129" s="148"/>
      <c r="L129" s="148"/>
      <c r="M129" s="148"/>
      <c r="N129" s="148"/>
      <c r="O129" s="148"/>
      <c r="P129" s="148"/>
      <c r="Q129" s="148"/>
      <c r="R129" s="148"/>
      <c r="S129" s="148"/>
      <c r="T129" s="148"/>
      <c r="U129" s="148"/>
      <c r="V129" s="148"/>
      <c r="W129" s="148"/>
      <c r="X129" s="148"/>
      <c r="Y129" s="148"/>
      <c r="Z129" s="148"/>
      <c r="AA129" s="148"/>
      <c r="AB129" s="148"/>
      <c r="AC129" s="148"/>
      <c r="AD129" s="148"/>
      <c r="AE129" s="148"/>
      <c r="AF129" s="148"/>
      <c r="AG129" s="148"/>
      <c r="AH129" s="148"/>
      <c r="AI129" s="148"/>
      <c r="AJ129" s="148"/>
      <c r="AK129" s="148"/>
      <c r="AL129" s="148"/>
      <c r="AM129" s="148"/>
      <c r="AN129" s="148"/>
      <c r="AO129" s="148"/>
      <c r="AP129" s="148"/>
      <c r="AQ129" s="148"/>
      <c r="AR129" s="148"/>
      <c r="AS129" s="148"/>
      <c r="AT129" s="148"/>
    </row>
    <row r="130" spans="1:46" s="169" customFormat="1" ht="60" customHeight="1" x14ac:dyDescent="0.2">
      <c r="A130" s="156" t="s">
        <v>236</v>
      </c>
      <c r="B130" s="157">
        <v>5114770.8324790001</v>
      </c>
      <c r="C130" s="157">
        <v>999854.06895700004</v>
      </c>
      <c r="D130" s="157">
        <v>364921.44271500007</v>
      </c>
      <c r="E130" s="157">
        <v>855365.91264400003</v>
      </c>
      <c r="F130" s="157">
        <f t="shared" si="18"/>
        <v>7334912.2567950003</v>
      </c>
      <c r="G130" s="157">
        <v>13</v>
      </c>
      <c r="H130" s="157" t="s">
        <v>109</v>
      </c>
      <c r="I130" s="157">
        <f t="shared" si="17"/>
        <v>564224.01975346159</v>
      </c>
      <c r="J130" s="148"/>
      <c r="K130" s="148"/>
      <c r="L130" s="148"/>
      <c r="M130" s="148"/>
      <c r="N130" s="148"/>
      <c r="O130" s="148"/>
      <c r="P130" s="148"/>
      <c r="Q130" s="148"/>
      <c r="R130" s="148"/>
      <c r="S130" s="148"/>
      <c r="T130" s="148"/>
      <c r="U130" s="148"/>
      <c r="V130" s="148"/>
      <c r="W130" s="148"/>
      <c r="X130" s="148"/>
      <c r="Y130" s="148"/>
      <c r="Z130" s="148"/>
      <c r="AA130" s="148"/>
      <c r="AB130" s="148"/>
      <c r="AC130" s="148"/>
      <c r="AD130" s="148"/>
      <c r="AE130" s="148"/>
      <c r="AF130" s="148"/>
      <c r="AG130" s="148"/>
      <c r="AH130" s="148"/>
      <c r="AI130" s="148"/>
      <c r="AJ130" s="148"/>
      <c r="AK130" s="148"/>
      <c r="AL130" s="148"/>
      <c r="AM130" s="148"/>
      <c r="AN130" s="148"/>
      <c r="AO130" s="148"/>
      <c r="AP130" s="148"/>
      <c r="AQ130" s="148"/>
      <c r="AR130" s="148"/>
      <c r="AS130" s="148"/>
      <c r="AT130" s="148"/>
    </row>
    <row r="131" spans="1:46" s="169" customFormat="1" ht="60" customHeight="1" x14ac:dyDescent="0.2">
      <c r="A131" s="156" t="s">
        <v>237</v>
      </c>
      <c r="B131" s="157">
        <v>2736986.3786979998</v>
      </c>
      <c r="C131" s="157">
        <v>592524.92865599995</v>
      </c>
      <c r="D131" s="157">
        <v>193136.03776100001</v>
      </c>
      <c r="E131" s="157">
        <v>616201.29977199994</v>
      </c>
      <c r="F131" s="157">
        <f t="shared" si="18"/>
        <v>4138848.6448869994</v>
      </c>
      <c r="G131" s="157">
        <v>7</v>
      </c>
      <c r="H131" s="157" t="s">
        <v>120</v>
      </c>
      <c r="I131" s="157">
        <f t="shared" si="17"/>
        <v>591264.09212671418</v>
      </c>
      <c r="J131" s="148"/>
      <c r="K131" s="148"/>
      <c r="L131" s="148"/>
      <c r="M131" s="148"/>
      <c r="N131" s="148"/>
      <c r="O131" s="148"/>
      <c r="P131" s="148"/>
      <c r="Q131" s="148"/>
      <c r="R131" s="148"/>
      <c r="S131" s="148"/>
      <c r="T131" s="148"/>
      <c r="U131" s="148"/>
      <c r="V131" s="148"/>
      <c r="W131" s="148"/>
      <c r="X131" s="148"/>
      <c r="Y131" s="148"/>
      <c r="Z131" s="148"/>
      <c r="AA131" s="148"/>
      <c r="AB131" s="148"/>
      <c r="AC131" s="148"/>
      <c r="AD131" s="148"/>
      <c r="AE131" s="148"/>
      <c r="AF131" s="148"/>
      <c r="AG131" s="148"/>
      <c r="AH131" s="148"/>
      <c r="AI131" s="148"/>
      <c r="AJ131" s="148"/>
      <c r="AK131" s="148"/>
      <c r="AL131" s="148"/>
      <c r="AM131" s="148"/>
      <c r="AN131" s="148"/>
      <c r="AO131" s="148"/>
      <c r="AP131" s="148"/>
      <c r="AQ131" s="148"/>
      <c r="AR131" s="148"/>
      <c r="AS131" s="148"/>
      <c r="AT131" s="148"/>
    </row>
    <row r="132" spans="1:46" s="169" customFormat="1" ht="60" customHeight="1" x14ac:dyDescent="0.2">
      <c r="A132" s="156" t="s">
        <v>238</v>
      </c>
      <c r="B132" s="157">
        <v>3475824.4238039996</v>
      </c>
      <c r="C132" s="157">
        <v>576303.68481200002</v>
      </c>
      <c r="D132" s="157">
        <v>260168.21006099999</v>
      </c>
      <c r="E132" s="157">
        <v>549473.86978399986</v>
      </c>
      <c r="F132" s="157">
        <f t="shared" si="18"/>
        <v>4861770.1884610001</v>
      </c>
      <c r="G132" s="157">
        <v>1</v>
      </c>
      <c r="H132" s="157" t="s">
        <v>122</v>
      </c>
      <c r="I132" s="157">
        <f t="shared" si="17"/>
        <v>4861770.1884610001</v>
      </c>
      <c r="J132" s="148"/>
      <c r="K132" s="148"/>
      <c r="L132" s="148"/>
      <c r="M132" s="148"/>
      <c r="N132" s="148"/>
      <c r="O132" s="148"/>
      <c r="P132" s="148"/>
      <c r="Q132" s="148"/>
      <c r="R132" s="148"/>
      <c r="S132" s="148"/>
      <c r="T132" s="148"/>
      <c r="U132" s="148"/>
      <c r="V132" s="148"/>
      <c r="W132" s="148"/>
      <c r="X132" s="148"/>
      <c r="Y132" s="148"/>
      <c r="Z132" s="148"/>
      <c r="AA132" s="148"/>
      <c r="AB132" s="148"/>
      <c r="AC132" s="148"/>
      <c r="AD132" s="148"/>
      <c r="AE132" s="148"/>
      <c r="AF132" s="148"/>
      <c r="AG132" s="148"/>
      <c r="AH132" s="148"/>
      <c r="AI132" s="148"/>
      <c r="AJ132" s="148"/>
      <c r="AK132" s="148"/>
      <c r="AL132" s="148"/>
      <c r="AM132" s="148"/>
      <c r="AN132" s="148"/>
      <c r="AO132" s="148"/>
      <c r="AP132" s="148"/>
      <c r="AQ132" s="148"/>
      <c r="AR132" s="148"/>
      <c r="AS132" s="148"/>
      <c r="AT132" s="148"/>
    </row>
    <row r="133" spans="1:46" s="169" customFormat="1" ht="60" customHeight="1" x14ac:dyDescent="0.2">
      <c r="A133" s="156" t="s">
        <v>239</v>
      </c>
      <c r="B133" s="157">
        <v>990534.38083799998</v>
      </c>
      <c r="C133" s="157">
        <v>306714.01484399999</v>
      </c>
      <c r="D133" s="157">
        <v>54254.810235000004</v>
      </c>
      <c r="E133" s="157">
        <v>79706.339358000012</v>
      </c>
      <c r="F133" s="157">
        <f t="shared" si="18"/>
        <v>1431209.5452750002</v>
      </c>
      <c r="G133" s="157">
        <v>454</v>
      </c>
      <c r="H133" s="157" t="s">
        <v>109</v>
      </c>
      <c r="I133" s="157">
        <f t="shared" si="17"/>
        <v>3152.4439323237889</v>
      </c>
      <c r="J133" s="148"/>
      <c r="K133" s="148"/>
      <c r="L133" s="148"/>
      <c r="M133" s="148"/>
      <c r="N133" s="148"/>
      <c r="O133" s="148"/>
      <c r="P133" s="148"/>
      <c r="Q133" s="148"/>
      <c r="R133" s="148"/>
      <c r="S133" s="148"/>
      <c r="T133" s="148"/>
      <c r="U133" s="148"/>
      <c r="V133" s="148"/>
      <c r="W133" s="148"/>
      <c r="X133" s="148"/>
      <c r="Y133" s="148"/>
      <c r="Z133" s="148"/>
      <c r="AA133" s="148"/>
      <c r="AB133" s="148"/>
      <c r="AC133" s="148"/>
      <c r="AD133" s="148"/>
      <c r="AE133" s="148"/>
      <c r="AF133" s="148"/>
      <c r="AG133" s="148"/>
      <c r="AH133" s="148"/>
      <c r="AI133" s="148"/>
      <c r="AJ133" s="148"/>
      <c r="AK133" s="148"/>
      <c r="AL133" s="148"/>
      <c r="AM133" s="148"/>
      <c r="AN133" s="148"/>
      <c r="AO133" s="148"/>
      <c r="AP133" s="148"/>
      <c r="AQ133" s="148"/>
      <c r="AR133" s="148"/>
      <c r="AS133" s="148"/>
      <c r="AT133" s="148"/>
    </row>
    <row r="134" spans="1:46" s="169" customFormat="1" ht="60" customHeight="1" x14ac:dyDescent="0.2">
      <c r="A134" s="156" t="s">
        <v>240</v>
      </c>
      <c r="B134" s="157">
        <v>3458792.6785880001</v>
      </c>
      <c r="C134" s="157">
        <v>36398.235009999997</v>
      </c>
      <c r="D134" s="157">
        <v>176640.420518</v>
      </c>
      <c r="E134" s="157">
        <v>414629.15693200001</v>
      </c>
      <c r="F134" s="157">
        <f t="shared" si="18"/>
        <v>4086460.4910480003</v>
      </c>
      <c r="G134" s="157">
        <v>1</v>
      </c>
      <c r="H134" s="157" t="s">
        <v>96</v>
      </c>
      <c r="I134" s="157">
        <f t="shared" si="17"/>
        <v>4086460.4910480003</v>
      </c>
      <c r="J134" s="148"/>
      <c r="K134" s="148"/>
      <c r="L134" s="148"/>
      <c r="M134" s="148"/>
      <c r="N134" s="148"/>
      <c r="O134" s="148"/>
      <c r="P134" s="148"/>
      <c r="Q134" s="148"/>
      <c r="R134" s="148"/>
      <c r="S134" s="148"/>
      <c r="T134" s="148"/>
      <c r="U134" s="148"/>
      <c r="V134" s="148"/>
      <c r="W134" s="148"/>
      <c r="X134" s="148"/>
      <c r="Y134" s="148"/>
      <c r="Z134" s="148"/>
      <c r="AA134" s="148"/>
      <c r="AB134" s="148"/>
      <c r="AC134" s="148"/>
      <c r="AD134" s="148"/>
      <c r="AE134" s="148"/>
      <c r="AF134" s="148"/>
      <c r="AG134" s="148"/>
      <c r="AH134" s="148"/>
      <c r="AI134" s="148"/>
      <c r="AJ134" s="148"/>
      <c r="AK134" s="148"/>
      <c r="AL134" s="148"/>
      <c r="AM134" s="148"/>
      <c r="AN134" s="148"/>
      <c r="AO134" s="148"/>
      <c r="AP134" s="148"/>
      <c r="AQ134" s="148"/>
      <c r="AR134" s="148"/>
      <c r="AS134" s="148"/>
      <c r="AT134" s="148"/>
    </row>
    <row r="135" spans="1:46" s="169" customFormat="1" ht="60" customHeight="1" x14ac:dyDescent="0.2">
      <c r="A135" s="156" t="s">
        <v>241</v>
      </c>
      <c r="B135" s="157">
        <v>1596761.7353039999</v>
      </c>
      <c r="C135" s="157">
        <v>91413.412163999994</v>
      </c>
      <c r="D135" s="157">
        <v>122111.24296799999</v>
      </c>
      <c r="E135" s="157">
        <v>81576.098423999996</v>
      </c>
      <c r="F135" s="157">
        <f t="shared" si="18"/>
        <v>1891862.4888599999</v>
      </c>
      <c r="G135" s="157">
        <v>177</v>
      </c>
      <c r="H135" s="157" t="s">
        <v>109</v>
      </c>
      <c r="I135" s="157">
        <f t="shared" si="17"/>
        <v>10688.488637627119</v>
      </c>
      <c r="J135" s="148"/>
      <c r="K135" s="148"/>
      <c r="L135" s="148"/>
      <c r="M135" s="148"/>
      <c r="N135" s="148"/>
      <c r="O135" s="148"/>
      <c r="P135" s="148"/>
      <c r="Q135" s="148"/>
      <c r="R135" s="148"/>
      <c r="S135" s="148"/>
      <c r="T135" s="148"/>
      <c r="U135" s="148"/>
      <c r="V135" s="148"/>
      <c r="W135" s="148"/>
      <c r="X135" s="148"/>
      <c r="Y135" s="148"/>
      <c r="Z135" s="148"/>
      <c r="AA135" s="148"/>
      <c r="AB135" s="148"/>
      <c r="AC135" s="148"/>
      <c r="AD135" s="148"/>
      <c r="AE135" s="148"/>
      <c r="AF135" s="148"/>
      <c r="AG135" s="148"/>
      <c r="AH135" s="148"/>
      <c r="AI135" s="148"/>
      <c r="AJ135" s="148"/>
      <c r="AK135" s="148"/>
      <c r="AL135" s="148"/>
      <c r="AM135" s="148"/>
      <c r="AN135" s="148"/>
      <c r="AO135" s="148"/>
      <c r="AP135" s="148"/>
      <c r="AQ135" s="148"/>
      <c r="AR135" s="148"/>
      <c r="AS135" s="148"/>
      <c r="AT135" s="148"/>
    </row>
    <row r="136" spans="1:46" s="169" customFormat="1" ht="60" customHeight="1" x14ac:dyDescent="0.2">
      <c r="A136" s="156" t="s">
        <v>242</v>
      </c>
      <c r="B136" s="157">
        <v>341711.79441199999</v>
      </c>
      <c r="C136" s="157">
        <v>21163.368269999999</v>
      </c>
      <c r="D136" s="157">
        <v>25233.879463999998</v>
      </c>
      <c r="E136" s="157">
        <v>20009.986094</v>
      </c>
      <c r="F136" s="157">
        <f t="shared" si="18"/>
        <v>408119.02823999996</v>
      </c>
      <c r="G136" s="157">
        <v>8</v>
      </c>
      <c r="H136" s="157" t="s">
        <v>120</v>
      </c>
      <c r="I136" s="157">
        <f t="shared" si="17"/>
        <v>51014.878529999994</v>
      </c>
      <c r="J136" s="148"/>
      <c r="K136" s="148"/>
      <c r="L136" s="148"/>
      <c r="M136" s="148"/>
      <c r="N136" s="148"/>
      <c r="O136" s="148"/>
      <c r="P136" s="148"/>
      <c r="Q136" s="148"/>
      <c r="R136" s="148"/>
      <c r="S136" s="148"/>
      <c r="T136" s="148"/>
      <c r="U136" s="148"/>
      <c r="V136" s="148"/>
      <c r="W136" s="148"/>
      <c r="X136" s="148"/>
      <c r="Y136" s="148"/>
      <c r="Z136" s="148"/>
      <c r="AA136" s="148"/>
      <c r="AB136" s="148"/>
      <c r="AC136" s="148"/>
      <c r="AD136" s="148"/>
      <c r="AE136" s="148"/>
      <c r="AF136" s="148"/>
      <c r="AG136" s="148"/>
      <c r="AH136" s="148"/>
      <c r="AI136" s="148"/>
      <c r="AJ136" s="148"/>
      <c r="AK136" s="148"/>
      <c r="AL136" s="148"/>
      <c r="AM136" s="148"/>
      <c r="AN136" s="148"/>
      <c r="AO136" s="148"/>
      <c r="AP136" s="148"/>
      <c r="AQ136" s="148"/>
      <c r="AR136" s="148"/>
      <c r="AS136" s="148"/>
      <c r="AT136" s="148"/>
    </row>
    <row r="137" spans="1:46" s="169" customFormat="1" ht="60" customHeight="1" x14ac:dyDescent="0.2">
      <c r="A137" s="156" t="s">
        <v>243</v>
      </c>
      <c r="B137" s="157">
        <v>1184106.0376199998</v>
      </c>
      <c r="C137" s="157">
        <v>811717.72308000003</v>
      </c>
      <c r="D137" s="157">
        <v>57068.467499999999</v>
      </c>
      <c r="E137" s="157">
        <v>36135.665939999999</v>
      </c>
      <c r="F137" s="157">
        <f t="shared" si="18"/>
        <v>2089027.89414</v>
      </c>
      <c r="G137" s="157">
        <v>1</v>
      </c>
      <c r="H137" s="157" t="s">
        <v>122</v>
      </c>
      <c r="I137" s="157">
        <f t="shared" si="17"/>
        <v>2089027.89414</v>
      </c>
      <c r="J137" s="148"/>
      <c r="K137" s="148"/>
      <c r="L137" s="148"/>
      <c r="M137" s="148"/>
      <c r="N137" s="148"/>
      <c r="O137" s="148"/>
      <c r="P137" s="148"/>
      <c r="Q137" s="148"/>
      <c r="R137" s="148"/>
      <c r="S137" s="148"/>
      <c r="T137" s="148"/>
      <c r="U137" s="148"/>
      <c r="V137" s="148"/>
      <c r="W137" s="148"/>
      <c r="X137" s="148"/>
      <c r="Y137" s="148"/>
      <c r="Z137" s="148"/>
      <c r="AA137" s="148"/>
      <c r="AB137" s="148"/>
      <c r="AC137" s="148"/>
      <c r="AD137" s="148"/>
      <c r="AE137" s="148"/>
      <c r="AF137" s="148"/>
      <c r="AG137" s="148"/>
      <c r="AH137" s="148"/>
      <c r="AI137" s="148"/>
      <c r="AJ137" s="148"/>
      <c r="AK137" s="148"/>
      <c r="AL137" s="148"/>
      <c r="AM137" s="148"/>
      <c r="AN137" s="148"/>
      <c r="AO137" s="148"/>
      <c r="AP137" s="148"/>
      <c r="AQ137" s="148"/>
      <c r="AR137" s="148"/>
      <c r="AS137" s="148"/>
      <c r="AT137" s="148"/>
    </row>
    <row r="138" spans="1:46" s="169" customFormat="1" ht="60" customHeight="1" x14ac:dyDescent="0.2">
      <c r="A138" s="156" t="s">
        <v>244</v>
      </c>
      <c r="B138" s="157">
        <v>162347.15826000003</v>
      </c>
      <c r="C138" s="157">
        <v>4924.7374300000001</v>
      </c>
      <c r="D138" s="157">
        <v>27379.725591000002</v>
      </c>
      <c r="E138" s="157">
        <v>6187.897551</v>
      </c>
      <c r="F138" s="157">
        <f t="shared" si="18"/>
        <v>200839.51883200003</v>
      </c>
      <c r="G138" s="157">
        <v>5</v>
      </c>
      <c r="H138" s="157" t="s">
        <v>200</v>
      </c>
      <c r="I138" s="157">
        <f t="shared" si="17"/>
        <v>40167.903766400006</v>
      </c>
      <c r="J138" s="148"/>
      <c r="K138" s="148"/>
      <c r="L138" s="148"/>
      <c r="M138" s="148"/>
      <c r="N138" s="148"/>
      <c r="O138" s="148"/>
      <c r="P138" s="148"/>
      <c r="Q138" s="148"/>
      <c r="R138" s="148"/>
      <c r="S138" s="148"/>
      <c r="T138" s="148"/>
      <c r="U138" s="148"/>
      <c r="V138" s="148"/>
      <c r="W138" s="148"/>
      <c r="X138" s="148"/>
      <c r="Y138" s="148"/>
      <c r="Z138" s="148"/>
      <c r="AA138" s="148"/>
      <c r="AB138" s="148"/>
      <c r="AC138" s="148"/>
      <c r="AD138" s="148"/>
      <c r="AE138" s="148"/>
      <c r="AF138" s="148"/>
      <c r="AG138" s="148"/>
      <c r="AH138" s="148"/>
      <c r="AI138" s="148"/>
      <c r="AJ138" s="148"/>
      <c r="AK138" s="148"/>
      <c r="AL138" s="148"/>
      <c r="AM138" s="148"/>
      <c r="AN138" s="148"/>
      <c r="AO138" s="148"/>
      <c r="AP138" s="148"/>
      <c r="AQ138" s="148"/>
      <c r="AR138" s="148"/>
      <c r="AS138" s="148"/>
      <c r="AT138" s="148"/>
    </row>
    <row r="139" spans="1:46" s="169" customFormat="1" ht="60" customHeight="1" x14ac:dyDescent="0.2">
      <c r="A139" s="156" t="s">
        <v>245</v>
      </c>
      <c r="B139" s="157">
        <v>19341242.188554998</v>
      </c>
      <c r="C139" s="157">
        <v>4224229.2800399996</v>
      </c>
      <c r="D139" s="157">
        <v>1207489.0715649999</v>
      </c>
      <c r="E139" s="157">
        <v>1572902.04204</v>
      </c>
      <c r="F139" s="157">
        <f t="shared" si="18"/>
        <v>26345862.582199998</v>
      </c>
      <c r="G139" s="157">
        <v>387</v>
      </c>
      <c r="H139" s="157" t="s">
        <v>109</v>
      </c>
      <c r="I139" s="157">
        <f t="shared" si="17"/>
        <v>68077.164295090435</v>
      </c>
      <c r="J139" s="148"/>
      <c r="K139" s="148"/>
      <c r="L139" s="148"/>
      <c r="M139" s="148"/>
      <c r="N139" s="148"/>
      <c r="O139" s="148"/>
      <c r="P139" s="148"/>
      <c r="Q139" s="148"/>
      <c r="R139" s="148"/>
      <c r="S139" s="148"/>
      <c r="T139" s="148"/>
      <c r="U139" s="148"/>
      <c r="V139" s="148"/>
      <c r="W139" s="148"/>
      <c r="X139" s="148"/>
      <c r="Y139" s="148"/>
      <c r="Z139" s="148"/>
      <c r="AA139" s="148"/>
      <c r="AB139" s="148"/>
      <c r="AC139" s="148"/>
      <c r="AD139" s="148"/>
      <c r="AE139" s="148"/>
      <c r="AF139" s="148"/>
      <c r="AG139" s="148"/>
      <c r="AH139" s="148"/>
      <c r="AI139" s="148"/>
      <c r="AJ139" s="148"/>
      <c r="AK139" s="148"/>
      <c r="AL139" s="148"/>
      <c r="AM139" s="148"/>
      <c r="AN139" s="148"/>
      <c r="AO139" s="148"/>
      <c r="AP139" s="148"/>
      <c r="AQ139" s="148"/>
      <c r="AR139" s="148"/>
      <c r="AS139" s="148"/>
      <c r="AT139" s="148"/>
    </row>
    <row r="140" spans="1:46" s="169" customFormat="1" ht="60" customHeight="1" x14ac:dyDescent="0.2">
      <c r="A140" s="156" t="s">
        <v>246</v>
      </c>
      <c r="B140" s="157">
        <v>460439.050078</v>
      </c>
      <c r="C140" s="157">
        <v>148317.68684799998</v>
      </c>
      <c r="D140" s="157">
        <v>37916.448879999996</v>
      </c>
      <c r="E140" s="157">
        <v>31130.088058000001</v>
      </c>
      <c r="F140" s="157">
        <f t="shared" si="18"/>
        <v>677803.27386399999</v>
      </c>
      <c r="G140" s="157">
        <v>1</v>
      </c>
      <c r="H140" s="157" t="s">
        <v>96</v>
      </c>
      <c r="I140" s="157">
        <f t="shared" si="17"/>
        <v>677803.27386399999</v>
      </c>
      <c r="J140" s="148"/>
      <c r="K140" s="148"/>
      <c r="L140" s="148"/>
      <c r="M140" s="148"/>
      <c r="N140" s="148"/>
      <c r="O140" s="148"/>
      <c r="P140" s="148"/>
      <c r="Q140" s="148"/>
      <c r="R140" s="148"/>
      <c r="S140" s="148"/>
      <c r="T140" s="148"/>
      <c r="U140" s="148"/>
      <c r="V140" s="148"/>
      <c r="W140" s="148"/>
      <c r="X140" s="148"/>
      <c r="Y140" s="148"/>
      <c r="Z140" s="148"/>
      <c r="AA140" s="148"/>
      <c r="AB140" s="148"/>
      <c r="AC140" s="148"/>
      <c r="AD140" s="148"/>
      <c r="AE140" s="148"/>
      <c r="AF140" s="148"/>
      <c r="AG140" s="148"/>
      <c r="AH140" s="148"/>
      <c r="AI140" s="148"/>
      <c r="AJ140" s="148"/>
      <c r="AK140" s="148"/>
      <c r="AL140" s="148"/>
      <c r="AM140" s="148"/>
      <c r="AN140" s="148"/>
      <c r="AO140" s="148"/>
      <c r="AP140" s="148"/>
      <c r="AQ140" s="148"/>
      <c r="AR140" s="148"/>
      <c r="AS140" s="148"/>
      <c r="AT140" s="148"/>
    </row>
    <row r="141" spans="1:46" s="169" customFormat="1" ht="60" customHeight="1" x14ac:dyDescent="0.2">
      <c r="A141" s="156" t="s">
        <v>247</v>
      </c>
      <c r="B141" s="157">
        <v>3103201.692386</v>
      </c>
      <c r="C141" s="157">
        <v>2102162.7534209997</v>
      </c>
      <c r="D141" s="157">
        <v>180490.15184299997</v>
      </c>
      <c r="E141" s="157">
        <v>155555.93019300001</v>
      </c>
      <c r="F141" s="157">
        <f t="shared" si="18"/>
        <v>5541410.5278430004</v>
      </c>
      <c r="G141" s="157">
        <v>327</v>
      </c>
      <c r="H141" s="157" t="s">
        <v>109</v>
      </c>
      <c r="I141" s="157">
        <f t="shared" si="17"/>
        <v>16946.209565269113</v>
      </c>
      <c r="J141" s="148"/>
      <c r="K141" s="148"/>
      <c r="L141" s="148"/>
      <c r="M141" s="148"/>
      <c r="N141" s="148"/>
      <c r="O141" s="148"/>
      <c r="P141" s="148"/>
      <c r="Q141" s="148"/>
      <c r="R141" s="148"/>
      <c r="S141" s="148"/>
      <c r="T141" s="148"/>
      <c r="U141" s="148"/>
      <c r="V141" s="148"/>
      <c r="W141" s="148"/>
      <c r="X141" s="148"/>
      <c r="Y141" s="148"/>
      <c r="Z141" s="148"/>
      <c r="AA141" s="148"/>
      <c r="AB141" s="148"/>
      <c r="AC141" s="148"/>
      <c r="AD141" s="148"/>
      <c r="AE141" s="148"/>
      <c r="AF141" s="148"/>
      <c r="AG141" s="148"/>
      <c r="AH141" s="148"/>
      <c r="AI141" s="148"/>
      <c r="AJ141" s="148"/>
      <c r="AK141" s="148"/>
      <c r="AL141" s="148"/>
      <c r="AM141" s="148"/>
      <c r="AN141" s="148"/>
      <c r="AO141" s="148"/>
      <c r="AP141" s="148"/>
      <c r="AQ141" s="148"/>
      <c r="AR141" s="148"/>
      <c r="AS141" s="148"/>
      <c r="AT141" s="148"/>
    </row>
    <row r="142" spans="1:46" s="169" customFormat="1" ht="60" customHeight="1" x14ac:dyDescent="0.2">
      <c r="A142" s="156" t="s">
        <v>248</v>
      </c>
      <c r="B142" s="157">
        <v>3056118.0824200003</v>
      </c>
      <c r="C142" s="157">
        <v>394226.15561999992</v>
      </c>
      <c r="D142" s="157">
        <v>253389.21543400001</v>
      </c>
      <c r="E142" s="157">
        <v>288554.82609799999</v>
      </c>
      <c r="F142" s="157">
        <f t="shared" si="18"/>
        <v>3992288.2795720003</v>
      </c>
      <c r="G142" s="157">
        <v>5</v>
      </c>
      <c r="H142" s="157" t="s">
        <v>120</v>
      </c>
      <c r="I142" s="157">
        <f t="shared" si="17"/>
        <v>798457.65591440001</v>
      </c>
      <c r="J142" s="148"/>
      <c r="K142" s="148"/>
      <c r="L142" s="148"/>
      <c r="M142" s="148"/>
      <c r="N142" s="148"/>
      <c r="O142" s="148"/>
      <c r="P142" s="148"/>
      <c r="Q142" s="148"/>
      <c r="R142" s="148"/>
      <c r="S142" s="148"/>
      <c r="T142" s="148"/>
      <c r="U142" s="148"/>
      <c r="V142" s="148"/>
      <c r="W142" s="148"/>
      <c r="X142" s="148"/>
      <c r="Y142" s="148"/>
      <c r="Z142" s="148"/>
      <c r="AA142" s="148"/>
      <c r="AB142" s="148"/>
      <c r="AC142" s="148"/>
      <c r="AD142" s="148"/>
      <c r="AE142" s="148"/>
      <c r="AF142" s="148"/>
      <c r="AG142" s="148"/>
      <c r="AH142" s="148"/>
      <c r="AI142" s="148"/>
      <c r="AJ142" s="148"/>
      <c r="AK142" s="148"/>
      <c r="AL142" s="148"/>
      <c r="AM142" s="148"/>
      <c r="AN142" s="148"/>
      <c r="AO142" s="148"/>
      <c r="AP142" s="148"/>
      <c r="AQ142" s="148"/>
      <c r="AR142" s="148"/>
      <c r="AS142" s="148"/>
      <c r="AT142" s="148"/>
    </row>
    <row r="143" spans="1:46" s="169" customFormat="1" ht="60" customHeight="1" x14ac:dyDescent="0.2">
      <c r="A143" s="156" t="s">
        <v>249</v>
      </c>
      <c r="B143" s="157">
        <v>1524978.335645</v>
      </c>
      <c r="C143" s="157">
        <v>135020.593632</v>
      </c>
      <c r="D143" s="157">
        <v>120541.044347</v>
      </c>
      <c r="E143" s="157">
        <v>113287.51845</v>
      </c>
      <c r="F143" s="157">
        <f t="shared" si="18"/>
        <v>1893827.4920740002</v>
      </c>
      <c r="G143" s="157">
        <v>1</v>
      </c>
      <c r="H143" s="157" t="s">
        <v>122</v>
      </c>
      <c r="I143" s="157">
        <f t="shared" si="17"/>
        <v>1893827.4920740002</v>
      </c>
      <c r="J143" s="148"/>
      <c r="K143" s="148"/>
      <c r="L143" s="148"/>
      <c r="M143" s="148"/>
      <c r="N143" s="148"/>
      <c r="O143" s="148"/>
      <c r="P143" s="148"/>
      <c r="Q143" s="148"/>
      <c r="R143" s="148"/>
      <c r="S143" s="148"/>
      <c r="T143" s="148"/>
      <c r="U143" s="148"/>
      <c r="V143" s="148"/>
      <c r="W143" s="148"/>
      <c r="X143" s="148"/>
      <c r="Y143" s="148"/>
      <c r="Z143" s="148"/>
      <c r="AA143" s="148"/>
      <c r="AB143" s="148"/>
      <c r="AC143" s="148"/>
      <c r="AD143" s="148"/>
      <c r="AE143" s="148"/>
      <c r="AF143" s="148"/>
      <c r="AG143" s="148"/>
      <c r="AH143" s="148"/>
      <c r="AI143" s="148"/>
      <c r="AJ143" s="148"/>
      <c r="AK143" s="148"/>
      <c r="AL143" s="148"/>
      <c r="AM143" s="148"/>
      <c r="AN143" s="148"/>
      <c r="AO143" s="148"/>
      <c r="AP143" s="148"/>
      <c r="AQ143" s="148"/>
      <c r="AR143" s="148"/>
      <c r="AS143" s="148"/>
      <c r="AT143" s="148"/>
    </row>
    <row r="144" spans="1:46" s="169" customFormat="1" ht="60" customHeight="1" x14ac:dyDescent="0.2">
      <c r="A144" s="156" t="s">
        <v>250</v>
      </c>
      <c r="B144" s="157">
        <v>1505105.8230389999</v>
      </c>
      <c r="C144" s="157">
        <v>300072.91213900002</v>
      </c>
      <c r="D144" s="157">
        <v>83733.855205</v>
      </c>
      <c r="E144" s="157">
        <v>93063.244728999998</v>
      </c>
      <c r="F144" s="157">
        <f t="shared" si="18"/>
        <v>1981975.8351119997</v>
      </c>
      <c r="G144" s="157">
        <v>148</v>
      </c>
      <c r="H144" s="157" t="s">
        <v>109</v>
      </c>
      <c r="I144" s="157">
        <f t="shared" si="17"/>
        <v>13391.72861562162</v>
      </c>
      <c r="J144" s="148"/>
      <c r="K144" s="148"/>
      <c r="L144" s="148"/>
      <c r="M144" s="148"/>
      <c r="N144" s="148"/>
      <c r="O144" s="148"/>
      <c r="P144" s="148"/>
      <c r="Q144" s="148"/>
      <c r="R144" s="148"/>
      <c r="S144" s="148"/>
      <c r="T144" s="148"/>
      <c r="U144" s="148"/>
      <c r="V144" s="148"/>
      <c r="W144" s="148"/>
      <c r="X144" s="148"/>
      <c r="Y144" s="148"/>
      <c r="Z144" s="148"/>
      <c r="AA144" s="148"/>
      <c r="AB144" s="148"/>
      <c r="AC144" s="148"/>
      <c r="AD144" s="148"/>
      <c r="AE144" s="148"/>
      <c r="AF144" s="148"/>
      <c r="AG144" s="148"/>
      <c r="AH144" s="148"/>
      <c r="AI144" s="148"/>
      <c r="AJ144" s="148"/>
      <c r="AK144" s="148"/>
      <c r="AL144" s="148"/>
      <c r="AM144" s="148"/>
      <c r="AN144" s="148"/>
      <c r="AO144" s="148"/>
      <c r="AP144" s="148"/>
      <c r="AQ144" s="148"/>
      <c r="AR144" s="148"/>
      <c r="AS144" s="148"/>
      <c r="AT144" s="148"/>
    </row>
    <row r="145" spans="1:46" s="169" customFormat="1" ht="60" customHeight="1" x14ac:dyDescent="0.2">
      <c r="A145" s="156" t="s">
        <v>251</v>
      </c>
      <c r="B145" s="157">
        <v>1110858.0469210001</v>
      </c>
      <c r="C145" s="157">
        <v>26404.877068000002</v>
      </c>
      <c r="D145" s="157">
        <v>82762.794292999984</v>
      </c>
      <c r="E145" s="157">
        <v>64067.224406000001</v>
      </c>
      <c r="F145" s="157">
        <f t="shared" si="18"/>
        <v>1284092.9426879999</v>
      </c>
      <c r="G145" s="157">
        <v>1</v>
      </c>
      <c r="H145" s="157" t="s">
        <v>96</v>
      </c>
      <c r="I145" s="157">
        <f t="shared" si="17"/>
        <v>1284092.9426879999</v>
      </c>
      <c r="J145" s="148"/>
      <c r="K145" s="148"/>
      <c r="L145" s="148"/>
      <c r="M145" s="148"/>
      <c r="N145" s="148"/>
      <c r="O145" s="148"/>
      <c r="P145" s="148"/>
      <c r="Q145" s="148"/>
      <c r="R145" s="148"/>
      <c r="S145" s="148"/>
      <c r="T145" s="148"/>
      <c r="U145" s="148"/>
      <c r="V145" s="148"/>
      <c r="W145" s="148"/>
      <c r="X145" s="148"/>
      <c r="Y145" s="148"/>
      <c r="Z145" s="148"/>
      <c r="AA145" s="148"/>
      <c r="AB145" s="148"/>
      <c r="AC145" s="148"/>
      <c r="AD145" s="148"/>
      <c r="AE145" s="148"/>
      <c r="AF145" s="148"/>
      <c r="AG145" s="148"/>
      <c r="AH145" s="148"/>
      <c r="AI145" s="148"/>
      <c r="AJ145" s="148"/>
      <c r="AK145" s="148"/>
      <c r="AL145" s="148"/>
      <c r="AM145" s="148"/>
      <c r="AN145" s="148"/>
      <c r="AO145" s="148"/>
      <c r="AP145" s="148"/>
      <c r="AQ145" s="148"/>
      <c r="AR145" s="148"/>
      <c r="AS145" s="148"/>
      <c r="AT145" s="148"/>
    </row>
    <row r="146" spans="1:46" s="169" customFormat="1" ht="60" customHeight="1" x14ac:dyDescent="0.2">
      <c r="A146" s="156" t="s">
        <v>252</v>
      </c>
      <c r="B146" s="157">
        <v>1150247.0529760001</v>
      </c>
      <c r="C146" s="157">
        <v>165827.18832000002</v>
      </c>
      <c r="D146" s="157">
        <v>77189.463183999993</v>
      </c>
      <c r="E146" s="157">
        <v>77155.780383999998</v>
      </c>
      <c r="F146" s="157">
        <f t="shared" si="18"/>
        <v>1470419.484864</v>
      </c>
      <c r="G146" s="157">
        <v>145</v>
      </c>
      <c r="H146" s="157" t="s">
        <v>109</v>
      </c>
      <c r="I146" s="157">
        <f t="shared" si="17"/>
        <v>10140.824033544828</v>
      </c>
      <c r="J146" s="148"/>
      <c r="K146" s="148"/>
      <c r="L146" s="148"/>
      <c r="M146" s="148"/>
      <c r="N146" s="148"/>
      <c r="O146" s="148"/>
      <c r="P146" s="148"/>
      <c r="Q146" s="148"/>
      <c r="R146" s="148"/>
      <c r="S146" s="148"/>
      <c r="T146" s="148"/>
      <c r="U146" s="148"/>
      <c r="V146" s="148"/>
      <c r="W146" s="148"/>
      <c r="X146" s="148"/>
      <c r="Y146" s="148"/>
      <c r="Z146" s="148"/>
      <c r="AA146" s="148"/>
      <c r="AB146" s="148"/>
      <c r="AC146" s="148"/>
      <c r="AD146" s="148"/>
      <c r="AE146" s="148"/>
      <c r="AF146" s="148"/>
      <c r="AG146" s="148"/>
      <c r="AH146" s="148"/>
      <c r="AI146" s="148"/>
      <c r="AJ146" s="148"/>
      <c r="AK146" s="148"/>
      <c r="AL146" s="148"/>
      <c r="AM146" s="148"/>
      <c r="AN146" s="148"/>
      <c r="AO146" s="148"/>
      <c r="AP146" s="148"/>
      <c r="AQ146" s="148"/>
      <c r="AR146" s="148"/>
      <c r="AS146" s="148"/>
      <c r="AT146" s="148"/>
    </row>
    <row r="147" spans="1:46" s="169" customFormat="1" ht="60" customHeight="1" x14ac:dyDescent="0.2">
      <c r="A147" s="156" t="s">
        <v>253</v>
      </c>
      <c r="B147" s="157">
        <v>1666211.5501260001</v>
      </c>
      <c r="C147" s="157">
        <v>164629.74113100002</v>
      </c>
      <c r="D147" s="157">
        <v>126430.61038800002</v>
      </c>
      <c r="E147" s="157">
        <v>143161.72308299999</v>
      </c>
      <c r="F147" s="157">
        <f t="shared" si="18"/>
        <v>2100433.6247280003</v>
      </c>
      <c r="G147" s="157">
        <v>3</v>
      </c>
      <c r="H147" s="157" t="s">
        <v>120</v>
      </c>
      <c r="I147" s="157">
        <f t="shared" si="17"/>
        <v>700144.54157600005</v>
      </c>
      <c r="J147" s="148"/>
      <c r="K147" s="148"/>
      <c r="L147" s="148"/>
      <c r="M147" s="148"/>
      <c r="N147" s="148"/>
      <c r="O147" s="148"/>
      <c r="P147" s="148"/>
      <c r="Q147" s="148"/>
      <c r="R147" s="148"/>
      <c r="S147" s="148"/>
      <c r="T147" s="148"/>
      <c r="U147" s="148"/>
      <c r="V147" s="148"/>
      <c r="W147" s="148"/>
      <c r="X147" s="148"/>
      <c r="Y147" s="148"/>
      <c r="Z147" s="148"/>
      <c r="AA147" s="148"/>
      <c r="AB147" s="148"/>
      <c r="AC147" s="148"/>
      <c r="AD147" s="148"/>
      <c r="AE147" s="148"/>
      <c r="AF147" s="148"/>
      <c r="AG147" s="148"/>
      <c r="AH147" s="148"/>
      <c r="AI147" s="148"/>
      <c r="AJ147" s="148"/>
      <c r="AK147" s="148"/>
      <c r="AL147" s="148"/>
      <c r="AM147" s="148"/>
      <c r="AN147" s="148"/>
      <c r="AO147" s="148"/>
      <c r="AP147" s="148"/>
      <c r="AQ147" s="148"/>
      <c r="AR147" s="148"/>
      <c r="AS147" s="148"/>
      <c r="AT147" s="148"/>
    </row>
    <row r="148" spans="1:46" s="169" customFormat="1" ht="60" customHeight="1" x14ac:dyDescent="0.2">
      <c r="A148" s="156" t="s">
        <v>254</v>
      </c>
      <c r="B148" s="157">
        <v>1021197.4218480001</v>
      </c>
      <c r="C148" s="157">
        <v>729458.89877999993</v>
      </c>
      <c r="D148" s="157">
        <v>73170.449259999994</v>
      </c>
      <c r="E148" s="157">
        <v>44510.817612000006</v>
      </c>
      <c r="F148" s="157">
        <f t="shared" si="18"/>
        <v>1868337.5874999999</v>
      </c>
      <c r="G148" s="157">
        <v>1</v>
      </c>
      <c r="H148" s="157" t="s">
        <v>122</v>
      </c>
      <c r="I148" s="157">
        <f t="shared" si="17"/>
        <v>1868337.5874999999</v>
      </c>
      <c r="J148" s="148"/>
      <c r="K148" s="148"/>
      <c r="L148" s="148"/>
      <c r="M148" s="148"/>
      <c r="N148" s="148"/>
      <c r="O148" s="148"/>
      <c r="P148" s="148"/>
      <c r="Q148" s="148"/>
      <c r="R148" s="148"/>
      <c r="S148" s="148"/>
      <c r="T148" s="148"/>
      <c r="U148" s="148"/>
      <c r="V148" s="148"/>
      <c r="W148" s="148"/>
      <c r="X148" s="148"/>
      <c r="Y148" s="148"/>
      <c r="Z148" s="148"/>
      <c r="AA148" s="148"/>
      <c r="AB148" s="148"/>
      <c r="AC148" s="148"/>
      <c r="AD148" s="148"/>
      <c r="AE148" s="148"/>
      <c r="AF148" s="148"/>
      <c r="AG148" s="148"/>
      <c r="AH148" s="148"/>
      <c r="AI148" s="148"/>
      <c r="AJ148" s="148"/>
      <c r="AK148" s="148"/>
      <c r="AL148" s="148"/>
      <c r="AM148" s="148"/>
      <c r="AN148" s="148"/>
      <c r="AO148" s="148"/>
      <c r="AP148" s="148"/>
      <c r="AQ148" s="148"/>
      <c r="AR148" s="148"/>
      <c r="AS148" s="148"/>
      <c r="AT148" s="148"/>
    </row>
    <row r="149" spans="1:46" s="169" customFormat="1" ht="60" customHeight="1" x14ac:dyDescent="0.2">
      <c r="A149" s="156" t="s">
        <v>255</v>
      </c>
      <c r="B149" s="157">
        <v>2686480.2215800001</v>
      </c>
      <c r="C149" s="157">
        <v>337224.31232000003</v>
      </c>
      <c r="D149" s="157">
        <v>209031.054944</v>
      </c>
      <c r="E149" s="157">
        <v>248100.390376</v>
      </c>
      <c r="F149" s="157">
        <f t="shared" si="18"/>
        <v>3480835.9792200006</v>
      </c>
      <c r="G149" s="157">
        <v>3</v>
      </c>
      <c r="H149" s="157" t="s">
        <v>200</v>
      </c>
      <c r="I149" s="157">
        <f t="shared" si="17"/>
        <v>1160278.6597400003</v>
      </c>
      <c r="J149" s="148"/>
      <c r="K149" s="148"/>
      <c r="L149" s="148"/>
      <c r="M149" s="148"/>
      <c r="N149" s="148"/>
      <c r="O149" s="148"/>
      <c r="P149" s="148"/>
      <c r="Q149" s="148"/>
      <c r="R149" s="148"/>
      <c r="S149" s="148"/>
      <c r="T149" s="148"/>
      <c r="U149" s="148"/>
      <c r="V149" s="148"/>
      <c r="W149" s="148"/>
      <c r="X149" s="148"/>
      <c r="Y149" s="148"/>
      <c r="Z149" s="148"/>
      <c r="AA149" s="148"/>
      <c r="AB149" s="148"/>
      <c r="AC149" s="148"/>
      <c r="AD149" s="148"/>
      <c r="AE149" s="148"/>
      <c r="AF149" s="148"/>
      <c r="AG149" s="148"/>
      <c r="AH149" s="148"/>
      <c r="AI149" s="148"/>
      <c r="AJ149" s="148"/>
      <c r="AK149" s="148"/>
      <c r="AL149" s="148"/>
      <c r="AM149" s="148"/>
      <c r="AN149" s="148"/>
      <c r="AO149" s="148"/>
      <c r="AP149" s="148"/>
      <c r="AQ149" s="148"/>
      <c r="AR149" s="148"/>
      <c r="AS149" s="148"/>
      <c r="AT149" s="148"/>
    </row>
    <row r="150" spans="1:46" s="169" customFormat="1" ht="60" customHeight="1" x14ac:dyDescent="0.2">
      <c r="A150" s="156" t="s">
        <v>256</v>
      </c>
      <c r="B150" s="157">
        <v>2497399.3794719996</v>
      </c>
      <c r="C150" s="157">
        <v>463577.20957100001</v>
      </c>
      <c r="D150" s="157">
        <v>185637.63757300004</v>
      </c>
      <c r="E150" s="157">
        <v>470042.930009</v>
      </c>
      <c r="F150" s="157">
        <f>SUM(B150:E150)</f>
        <v>3616657.1566249998</v>
      </c>
      <c r="G150" s="157">
        <v>15</v>
      </c>
      <c r="H150" s="157" t="s">
        <v>109</v>
      </c>
      <c r="I150" s="157">
        <f>F150/G150</f>
        <v>241110.47710833332</v>
      </c>
      <c r="J150" s="148"/>
      <c r="K150" s="148"/>
      <c r="L150" s="148"/>
      <c r="M150" s="148"/>
      <c r="N150" s="148"/>
      <c r="O150" s="148"/>
      <c r="P150" s="148"/>
      <c r="Q150" s="148"/>
      <c r="R150" s="148"/>
      <c r="S150" s="148"/>
      <c r="T150" s="148"/>
      <c r="U150" s="148"/>
      <c r="V150" s="148"/>
      <c r="W150" s="148"/>
      <c r="X150" s="148"/>
      <c r="Y150" s="148"/>
      <c r="Z150" s="148"/>
      <c r="AA150" s="148"/>
      <c r="AB150" s="148"/>
      <c r="AC150" s="148"/>
      <c r="AD150" s="148"/>
      <c r="AE150" s="148"/>
      <c r="AF150" s="148"/>
      <c r="AG150" s="148"/>
      <c r="AH150" s="148"/>
      <c r="AI150" s="148"/>
      <c r="AJ150" s="148"/>
      <c r="AK150" s="148"/>
      <c r="AL150" s="148"/>
      <c r="AM150" s="148"/>
      <c r="AN150" s="148"/>
      <c r="AO150" s="148"/>
      <c r="AP150" s="148"/>
      <c r="AQ150" s="148"/>
      <c r="AR150" s="148"/>
      <c r="AS150" s="148"/>
      <c r="AT150" s="148"/>
    </row>
    <row r="151" spans="1:46" s="169" customFormat="1" ht="60" customHeight="1" x14ac:dyDescent="0.2">
      <c r="A151" s="156" t="s">
        <v>257</v>
      </c>
      <c r="B151" s="157">
        <v>5325020.6824660003</v>
      </c>
      <c r="C151" s="157">
        <v>1139448.8259000001</v>
      </c>
      <c r="D151" s="157">
        <v>359302.05587000004</v>
      </c>
      <c r="E151" s="157">
        <v>1273768.6612809999</v>
      </c>
      <c r="F151" s="157">
        <f>SUM(B151:E151)</f>
        <v>8097540.2255170001</v>
      </c>
      <c r="G151" s="157">
        <v>20</v>
      </c>
      <c r="H151" s="157" t="s">
        <v>122</v>
      </c>
      <c r="I151" s="157">
        <f t="shared" ref="I151:I188" si="19">F151/G151</f>
        <v>404877.01127585</v>
      </c>
      <c r="J151" s="148"/>
      <c r="K151" s="148"/>
      <c r="L151" s="148"/>
      <c r="M151" s="148"/>
      <c r="N151" s="148"/>
      <c r="O151" s="148"/>
      <c r="P151" s="148"/>
      <c r="Q151" s="148"/>
      <c r="R151" s="148"/>
      <c r="S151" s="148"/>
      <c r="T151" s="148"/>
      <c r="U151" s="148"/>
      <c r="V151" s="148"/>
      <c r="W151" s="148"/>
      <c r="X151" s="148"/>
      <c r="Y151" s="148"/>
      <c r="Z151" s="148"/>
      <c r="AA151" s="148"/>
      <c r="AB151" s="148"/>
      <c r="AC151" s="148"/>
      <c r="AD151" s="148"/>
      <c r="AE151" s="148"/>
      <c r="AF151" s="148"/>
      <c r="AG151" s="148"/>
      <c r="AH151" s="148"/>
      <c r="AI151" s="148"/>
      <c r="AJ151" s="148"/>
      <c r="AK151" s="148"/>
      <c r="AL151" s="148"/>
      <c r="AM151" s="148"/>
      <c r="AN151" s="148"/>
      <c r="AO151" s="148"/>
      <c r="AP151" s="148"/>
      <c r="AQ151" s="148"/>
      <c r="AR151" s="148"/>
      <c r="AS151" s="148"/>
      <c r="AT151" s="148"/>
    </row>
    <row r="152" spans="1:46" s="169" customFormat="1" ht="60" customHeight="1" x14ac:dyDescent="0.2">
      <c r="A152" s="156" t="s">
        <v>258</v>
      </c>
      <c r="B152" s="157">
        <v>253731.041</v>
      </c>
      <c r="C152" s="157">
        <v>73295.81</v>
      </c>
      <c r="D152" s="157">
        <v>30482.7</v>
      </c>
      <c r="E152" s="157">
        <v>2336.77</v>
      </c>
      <c r="F152" s="157">
        <f>SUM(B152:E152)</f>
        <v>359846.32100000005</v>
      </c>
      <c r="G152" s="157">
        <v>1</v>
      </c>
      <c r="H152" s="157" t="s">
        <v>122</v>
      </c>
      <c r="I152" s="157">
        <f t="shared" si="19"/>
        <v>359846.32100000005</v>
      </c>
      <c r="J152" s="148"/>
      <c r="K152" s="148"/>
      <c r="L152" s="148"/>
      <c r="M152" s="148"/>
      <c r="N152" s="148"/>
      <c r="O152" s="148"/>
      <c r="P152" s="148"/>
      <c r="Q152" s="148"/>
      <c r="R152" s="148"/>
      <c r="S152" s="148"/>
      <c r="T152" s="148"/>
      <c r="U152" s="148"/>
      <c r="V152" s="148"/>
      <c r="W152" s="148"/>
      <c r="X152" s="148"/>
      <c r="Y152" s="148"/>
      <c r="Z152" s="148"/>
      <c r="AA152" s="148"/>
      <c r="AB152" s="148"/>
      <c r="AC152" s="148"/>
      <c r="AD152" s="148"/>
      <c r="AE152" s="148"/>
      <c r="AF152" s="148"/>
      <c r="AG152" s="148"/>
      <c r="AH152" s="148"/>
      <c r="AI152" s="148"/>
      <c r="AJ152" s="148"/>
      <c r="AK152" s="148"/>
      <c r="AL152" s="148"/>
      <c r="AM152" s="148"/>
      <c r="AN152" s="148"/>
      <c r="AO152" s="148"/>
      <c r="AP152" s="148"/>
      <c r="AQ152" s="148"/>
      <c r="AR152" s="148"/>
      <c r="AS152" s="148"/>
      <c r="AT152" s="148"/>
    </row>
    <row r="153" spans="1:46" s="169" customFormat="1" ht="60" customHeight="1" x14ac:dyDescent="0.2">
      <c r="A153" s="156" t="s">
        <v>259</v>
      </c>
      <c r="B153" s="157">
        <v>3400717.6941880002</v>
      </c>
      <c r="C153" s="157">
        <v>1060825.5884580002</v>
      </c>
      <c r="D153" s="157">
        <v>183653.45664799999</v>
      </c>
      <c r="E153" s="157">
        <v>88171.502778000009</v>
      </c>
      <c r="F153" s="157">
        <f>SUM(B153:E153)</f>
        <v>4733368.2420720002</v>
      </c>
      <c r="G153" s="157">
        <v>1</v>
      </c>
      <c r="H153" s="157" t="s">
        <v>122</v>
      </c>
      <c r="I153" s="157">
        <f t="shared" si="19"/>
        <v>4733368.2420720002</v>
      </c>
      <c r="J153" s="148"/>
      <c r="K153" s="148"/>
      <c r="L153" s="148"/>
      <c r="M153" s="148"/>
      <c r="N153" s="148"/>
      <c r="O153" s="148"/>
      <c r="P153" s="148"/>
      <c r="Q153" s="148"/>
      <c r="R153" s="148"/>
      <c r="S153" s="148"/>
      <c r="T153" s="148"/>
      <c r="U153" s="148"/>
      <c r="V153" s="148"/>
      <c r="W153" s="148"/>
      <c r="X153" s="148"/>
      <c r="Y153" s="148"/>
      <c r="Z153" s="148"/>
      <c r="AA153" s="148"/>
      <c r="AB153" s="148"/>
      <c r="AC153" s="148"/>
      <c r="AD153" s="148"/>
      <c r="AE153" s="148"/>
      <c r="AF153" s="148"/>
      <c r="AG153" s="148"/>
      <c r="AH153" s="148"/>
      <c r="AI153" s="148"/>
      <c r="AJ153" s="148"/>
      <c r="AK153" s="148"/>
      <c r="AL153" s="148"/>
      <c r="AM153" s="148"/>
      <c r="AN153" s="148"/>
      <c r="AO153" s="148"/>
      <c r="AP153" s="148"/>
      <c r="AQ153" s="148"/>
      <c r="AR153" s="148"/>
      <c r="AS153" s="148"/>
      <c r="AT153" s="148"/>
    </row>
    <row r="154" spans="1:46" s="169" customFormat="1" ht="60" customHeight="1" x14ac:dyDescent="0.2">
      <c r="A154" s="156" t="s">
        <v>260</v>
      </c>
      <c r="B154" s="157">
        <v>8436184.6831240002</v>
      </c>
      <c r="C154" s="157">
        <v>11687972.143393999</v>
      </c>
      <c r="D154" s="157">
        <v>478156.58184300008</v>
      </c>
      <c r="E154" s="157">
        <v>262050.07731299999</v>
      </c>
      <c r="F154" s="157">
        <f t="shared" ref="F154:F165" si="20">SUM(B154:E154)</f>
        <v>20864363.485673998</v>
      </c>
      <c r="G154" s="157">
        <v>1</v>
      </c>
      <c r="H154" s="157" t="s">
        <v>96</v>
      </c>
      <c r="I154" s="157">
        <f t="shared" si="19"/>
        <v>20864363.485673998</v>
      </c>
      <c r="J154" s="148"/>
      <c r="K154" s="148"/>
      <c r="L154" s="148"/>
      <c r="M154" s="148"/>
      <c r="N154" s="148"/>
      <c r="O154" s="148"/>
      <c r="P154" s="148"/>
      <c r="Q154" s="148"/>
      <c r="R154" s="148"/>
      <c r="S154" s="148"/>
      <c r="T154" s="148"/>
      <c r="U154" s="148"/>
      <c r="V154" s="148"/>
      <c r="W154" s="148"/>
      <c r="X154" s="148"/>
      <c r="Y154" s="148"/>
      <c r="Z154" s="148"/>
      <c r="AA154" s="148"/>
      <c r="AB154" s="148"/>
      <c r="AC154" s="148"/>
      <c r="AD154" s="148"/>
      <c r="AE154" s="148"/>
      <c r="AF154" s="148"/>
      <c r="AG154" s="148"/>
      <c r="AH154" s="148"/>
      <c r="AI154" s="148"/>
      <c r="AJ154" s="148"/>
      <c r="AK154" s="148"/>
      <c r="AL154" s="148"/>
      <c r="AM154" s="148"/>
      <c r="AN154" s="148"/>
      <c r="AO154" s="148"/>
      <c r="AP154" s="148"/>
      <c r="AQ154" s="148"/>
      <c r="AR154" s="148"/>
      <c r="AS154" s="148"/>
      <c r="AT154" s="148"/>
    </row>
    <row r="155" spans="1:46" s="169" customFormat="1" ht="60" customHeight="1" x14ac:dyDescent="0.2">
      <c r="A155" s="156" t="s">
        <v>261</v>
      </c>
      <c r="B155" s="157">
        <v>260744.58705300093</v>
      </c>
      <c r="C155" s="157">
        <v>514496.03435099998</v>
      </c>
      <c r="D155" s="157">
        <v>589229.04767400003</v>
      </c>
      <c r="E155" s="157">
        <v>223631.330132</v>
      </c>
      <c r="F155" s="157">
        <f t="shared" si="20"/>
        <v>1588100.9992100007</v>
      </c>
      <c r="G155" s="157">
        <v>10</v>
      </c>
      <c r="H155" s="163" t="s">
        <v>122</v>
      </c>
      <c r="I155" s="157">
        <f t="shared" si="19"/>
        <v>158810.09992100007</v>
      </c>
      <c r="J155" s="148"/>
      <c r="K155" s="148"/>
      <c r="L155" s="148"/>
      <c r="M155" s="148"/>
      <c r="N155" s="148"/>
      <c r="O155" s="148"/>
      <c r="P155" s="148"/>
      <c r="Q155" s="148"/>
      <c r="R155" s="148"/>
      <c r="S155" s="148"/>
      <c r="T155" s="148"/>
      <c r="U155" s="148"/>
      <c r="V155" s="148"/>
      <c r="W155" s="148"/>
      <c r="X155" s="148"/>
      <c r="Y155" s="148"/>
      <c r="Z155" s="148"/>
      <c r="AA155" s="148"/>
      <c r="AB155" s="148"/>
      <c r="AC155" s="148"/>
      <c r="AD155" s="148"/>
      <c r="AE155" s="148"/>
      <c r="AF155" s="148"/>
      <c r="AG155" s="148"/>
      <c r="AH155" s="148"/>
      <c r="AI155" s="148"/>
      <c r="AJ155" s="148"/>
      <c r="AK155" s="148"/>
      <c r="AL155" s="148"/>
      <c r="AM155" s="148"/>
      <c r="AN155" s="148"/>
      <c r="AO155" s="148"/>
      <c r="AP155" s="148"/>
      <c r="AQ155" s="148"/>
      <c r="AR155" s="148"/>
      <c r="AS155" s="148"/>
      <c r="AT155" s="148"/>
    </row>
    <row r="156" spans="1:46" s="169" customFormat="1" ht="60" customHeight="1" x14ac:dyDescent="0.2">
      <c r="A156" s="156" t="s">
        <v>262</v>
      </c>
      <c r="B156" s="157">
        <v>232019.7512206994</v>
      </c>
      <c r="C156" s="157">
        <v>5057.0944748073816</v>
      </c>
      <c r="D156" s="157">
        <v>21071.704237159807</v>
      </c>
      <c r="E156" s="157">
        <v>63456.232653021987</v>
      </c>
      <c r="F156" s="157">
        <f t="shared" si="20"/>
        <v>321604.78258568858</v>
      </c>
      <c r="G156" s="157">
        <v>1</v>
      </c>
      <c r="H156" s="163" t="s">
        <v>122</v>
      </c>
      <c r="I156" s="157">
        <f t="shared" si="19"/>
        <v>321604.78258568858</v>
      </c>
      <c r="J156" s="148"/>
      <c r="K156" s="148"/>
      <c r="L156" s="148"/>
      <c r="M156" s="148"/>
      <c r="N156" s="148"/>
      <c r="O156" s="148"/>
      <c r="P156" s="148"/>
      <c r="Q156" s="148"/>
      <c r="R156" s="148"/>
      <c r="S156" s="148"/>
      <c r="T156" s="148"/>
      <c r="U156" s="148"/>
      <c r="V156" s="148"/>
      <c r="W156" s="148"/>
      <c r="X156" s="148"/>
      <c r="Y156" s="148"/>
      <c r="Z156" s="148"/>
      <c r="AA156" s="148"/>
      <c r="AB156" s="148"/>
      <c r="AC156" s="148"/>
      <c r="AD156" s="148"/>
      <c r="AE156" s="148"/>
      <c r="AF156" s="148"/>
      <c r="AG156" s="148"/>
      <c r="AH156" s="148"/>
      <c r="AI156" s="148"/>
      <c r="AJ156" s="148"/>
      <c r="AK156" s="148"/>
      <c r="AL156" s="148"/>
      <c r="AM156" s="148"/>
      <c r="AN156" s="148"/>
      <c r="AO156" s="148"/>
      <c r="AP156" s="148"/>
      <c r="AQ156" s="148"/>
      <c r="AR156" s="148"/>
      <c r="AS156" s="148"/>
      <c r="AT156" s="148"/>
    </row>
    <row r="157" spans="1:46" s="169" customFormat="1" ht="60" customHeight="1" x14ac:dyDescent="0.2">
      <c r="A157" s="156" t="s">
        <v>263</v>
      </c>
      <c r="B157" s="157">
        <v>2548353.3396239998</v>
      </c>
      <c r="C157" s="157">
        <v>1645111.5029600002</v>
      </c>
      <c r="D157" s="157">
        <v>119962.52963200001</v>
      </c>
      <c r="E157" s="157">
        <v>62797.475864999986</v>
      </c>
      <c r="F157" s="157">
        <f t="shared" si="20"/>
        <v>4376224.8480810001</v>
      </c>
      <c r="G157" s="157">
        <v>1</v>
      </c>
      <c r="H157" s="172" t="s">
        <v>122</v>
      </c>
      <c r="I157" s="157">
        <f t="shared" si="19"/>
        <v>4376224.8480810001</v>
      </c>
      <c r="J157" s="148"/>
      <c r="K157" s="148"/>
      <c r="L157" s="148"/>
      <c r="M157" s="148"/>
      <c r="N157" s="148"/>
      <c r="O157" s="148"/>
      <c r="P157" s="148"/>
      <c r="Q157" s="148"/>
      <c r="R157" s="148"/>
      <c r="S157" s="148"/>
      <c r="T157" s="148"/>
      <c r="U157" s="148"/>
      <c r="V157" s="148"/>
      <c r="W157" s="148"/>
      <c r="X157" s="148"/>
      <c r="Y157" s="148"/>
      <c r="Z157" s="148"/>
      <c r="AA157" s="148"/>
      <c r="AB157" s="148"/>
      <c r="AC157" s="148"/>
      <c r="AD157" s="148"/>
      <c r="AE157" s="148"/>
      <c r="AF157" s="148"/>
      <c r="AG157" s="148"/>
      <c r="AH157" s="148"/>
      <c r="AI157" s="148"/>
      <c r="AJ157" s="148"/>
      <c r="AK157" s="148"/>
      <c r="AL157" s="148"/>
      <c r="AM157" s="148"/>
      <c r="AN157" s="148"/>
      <c r="AO157" s="148"/>
      <c r="AP157" s="148"/>
      <c r="AQ157" s="148"/>
      <c r="AR157" s="148"/>
      <c r="AS157" s="148"/>
      <c r="AT157" s="148"/>
    </row>
    <row r="158" spans="1:46" s="169" customFormat="1" ht="60" customHeight="1" x14ac:dyDescent="0.2">
      <c r="A158" s="156" t="s">
        <v>264</v>
      </c>
      <c r="B158" s="157">
        <v>3660415.6783420006</v>
      </c>
      <c r="C158" s="157">
        <v>6710328.0939889997</v>
      </c>
      <c r="D158" s="157">
        <v>368268.24381300004</v>
      </c>
      <c r="E158" s="157">
        <v>1113808.606441</v>
      </c>
      <c r="F158" s="157">
        <f t="shared" si="20"/>
        <v>11852820.622585</v>
      </c>
      <c r="G158" s="157">
        <v>10</v>
      </c>
      <c r="H158" s="157" t="s">
        <v>109</v>
      </c>
      <c r="I158" s="157">
        <f t="shared" si="19"/>
        <v>1185282.0622585001</v>
      </c>
      <c r="J158" s="148"/>
      <c r="K158" s="148"/>
      <c r="L158" s="148"/>
      <c r="M158" s="148"/>
      <c r="N158" s="148"/>
      <c r="O158" s="148"/>
      <c r="P158" s="148"/>
      <c r="Q158" s="148"/>
      <c r="R158" s="148"/>
      <c r="S158" s="148"/>
      <c r="T158" s="148"/>
      <c r="U158" s="148"/>
      <c r="V158" s="148"/>
      <c r="W158" s="148"/>
      <c r="X158" s="148"/>
      <c r="Y158" s="148"/>
      <c r="Z158" s="148"/>
      <c r="AA158" s="148"/>
      <c r="AB158" s="148"/>
      <c r="AC158" s="148"/>
      <c r="AD158" s="148"/>
      <c r="AE158" s="148"/>
      <c r="AF158" s="148"/>
      <c r="AG158" s="148"/>
      <c r="AH158" s="148"/>
      <c r="AI158" s="148"/>
      <c r="AJ158" s="148"/>
      <c r="AK158" s="148"/>
      <c r="AL158" s="148"/>
      <c r="AM158" s="148"/>
      <c r="AN158" s="148"/>
      <c r="AO158" s="148"/>
      <c r="AP158" s="148"/>
      <c r="AQ158" s="148"/>
      <c r="AR158" s="148"/>
      <c r="AS158" s="148"/>
      <c r="AT158" s="148"/>
    </row>
    <row r="159" spans="1:46" s="169" customFormat="1" ht="60" customHeight="1" x14ac:dyDescent="0.2">
      <c r="A159" s="156" t="s">
        <v>265</v>
      </c>
      <c r="B159" s="157">
        <v>205675.97399999946</v>
      </c>
      <c r="C159" s="157">
        <v>56628.404499999946</v>
      </c>
      <c r="D159" s="157">
        <v>93482.46875</v>
      </c>
      <c r="E159" s="157">
        <v>33763.534499999951</v>
      </c>
      <c r="F159" s="157">
        <f t="shared" si="20"/>
        <v>389550.38174999936</v>
      </c>
      <c r="G159" s="157">
        <v>1</v>
      </c>
      <c r="H159" s="163" t="s">
        <v>122</v>
      </c>
      <c r="I159" s="157">
        <f t="shared" si="19"/>
        <v>389550.38174999936</v>
      </c>
      <c r="J159" s="148"/>
      <c r="K159" s="148"/>
      <c r="L159" s="148"/>
      <c r="M159" s="148"/>
      <c r="N159" s="148"/>
      <c r="O159" s="148"/>
      <c r="P159" s="148"/>
      <c r="Q159" s="148"/>
      <c r="R159" s="148"/>
      <c r="S159" s="148"/>
      <c r="T159" s="148"/>
      <c r="U159" s="148"/>
      <c r="V159" s="148"/>
      <c r="W159" s="148"/>
      <c r="X159" s="148"/>
      <c r="Y159" s="148"/>
      <c r="Z159" s="148"/>
      <c r="AA159" s="148"/>
      <c r="AB159" s="148"/>
      <c r="AC159" s="148"/>
      <c r="AD159" s="148"/>
      <c r="AE159" s="148"/>
      <c r="AF159" s="148"/>
      <c r="AG159" s="148"/>
      <c r="AH159" s="148"/>
      <c r="AI159" s="148"/>
      <c r="AJ159" s="148"/>
      <c r="AK159" s="148"/>
      <c r="AL159" s="148"/>
      <c r="AM159" s="148"/>
      <c r="AN159" s="148"/>
      <c r="AO159" s="148"/>
      <c r="AP159" s="148"/>
      <c r="AQ159" s="148"/>
      <c r="AR159" s="148"/>
      <c r="AS159" s="148"/>
      <c r="AT159" s="148"/>
    </row>
    <row r="160" spans="1:46" s="169" customFormat="1" ht="60" customHeight="1" x14ac:dyDescent="0.2">
      <c r="A160" s="156" t="s">
        <v>266</v>
      </c>
      <c r="B160" s="157">
        <v>1794821.0296919998</v>
      </c>
      <c r="C160" s="157">
        <v>1124685.6140520002</v>
      </c>
      <c r="D160" s="157">
        <v>91488.811595999985</v>
      </c>
      <c r="E160" s="157">
        <v>64752.851135999997</v>
      </c>
      <c r="F160" s="157">
        <f t="shared" si="20"/>
        <v>3075748.3064760002</v>
      </c>
      <c r="G160" s="157">
        <v>10</v>
      </c>
      <c r="H160" s="163" t="s">
        <v>122</v>
      </c>
      <c r="I160" s="157">
        <f t="shared" si="19"/>
        <v>307574.8306476</v>
      </c>
      <c r="J160" s="148"/>
      <c r="K160" s="148"/>
      <c r="L160" s="148"/>
      <c r="M160" s="148"/>
      <c r="N160" s="148"/>
      <c r="O160" s="148"/>
      <c r="P160" s="148"/>
      <c r="Q160" s="148"/>
      <c r="R160" s="148"/>
      <c r="S160" s="148"/>
      <c r="T160" s="148"/>
      <c r="U160" s="148"/>
      <c r="V160" s="148"/>
      <c r="W160" s="148"/>
      <c r="X160" s="148"/>
      <c r="Y160" s="148"/>
      <c r="Z160" s="148"/>
      <c r="AA160" s="148"/>
      <c r="AB160" s="148"/>
      <c r="AC160" s="148"/>
      <c r="AD160" s="148"/>
      <c r="AE160" s="148"/>
      <c r="AF160" s="148"/>
      <c r="AG160" s="148"/>
      <c r="AH160" s="148"/>
      <c r="AI160" s="148"/>
      <c r="AJ160" s="148"/>
      <c r="AK160" s="148"/>
      <c r="AL160" s="148"/>
      <c r="AM160" s="148"/>
      <c r="AN160" s="148"/>
      <c r="AO160" s="148"/>
      <c r="AP160" s="148"/>
      <c r="AQ160" s="148"/>
      <c r="AR160" s="148"/>
      <c r="AS160" s="148"/>
      <c r="AT160" s="148"/>
    </row>
    <row r="161" spans="1:46" s="169" customFormat="1" ht="60" customHeight="1" x14ac:dyDescent="0.2">
      <c r="A161" s="156" t="s">
        <v>267</v>
      </c>
      <c r="B161" s="157">
        <v>205675.97399999946</v>
      </c>
      <c r="C161" s="157">
        <v>56628.404499999946</v>
      </c>
      <c r="D161" s="157">
        <v>93482.46875</v>
      </c>
      <c r="E161" s="157">
        <v>33763.534499999951</v>
      </c>
      <c r="F161" s="157">
        <f t="shared" si="20"/>
        <v>389550.38174999936</v>
      </c>
      <c r="G161" s="157">
        <v>1</v>
      </c>
      <c r="H161" s="163" t="s">
        <v>122</v>
      </c>
      <c r="I161" s="157">
        <f t="shared" si="19"/>
        <v>389550.38174999936</v>
      </c>
      <c r="J161" s="148"/>
      <c r="K161" s="148"/>
      <c r="L161" s="148"/>
      <c r="M161" s="148"/>
      <c r="N161" s="148"/>
      <c r="O161" s="148"/>
      <c r="P161" s="148"/>
      <c r="Q161" s="148"/>
      <c r="R161" s="148"/>
      <c r="S161" s="148"/>
      <c r="T161" s="148"/>
      <c r="U161" s="148"/>
      <c r="V161" s="148"/>
      <c r="W161" s="148"/>
      <c r="X161" s="148"/>
      <c r="Y161" s="148"/>
      <c r="Z161" s="148"/>
      <c r="AA161" s="148"/>
      <c r="AB161" s="148"/>
      <c r="AC161" s="148"/>
      <c r="AD161" s="148"/>
      <c r="AE161" s="148"/>
      <c r="AF161" s="148"/>
      <c r="AG161" s="148"/>
      <c r="AH161" s="148"/>
      <c r="AI161" s="148"/>
      <c r="AJ161" s="148"/>
      <c r="AK161" s="148"/>
      <c r="AL161" s="148"/>
      <c r="AM161" s="148"/>
      <c r="AN161" s="148"/>
      <c r="AO161" s="148"/>
      <c r="AP161" s="148"/>
      <c r="AQ161" s="148"/>
      <c r="AR161" s="148"/>
      <c r="AS161" s="148"/>
      <c r="AT161" s="148"/>
    </row>
    <row r="162" spans="1:46" s="169" customFormat="1" ht="60" customHeight="1" x14ac:dyDescent="0.2">
      <c r="A162" s="156" t="s">
        <v>268</v>
      </c>
      <c r="B162" s="157">
        <v>205675.97399999946</v>
      </c>
      <c r="C162" s="157">
        <v>56628.404499999946</v>
      </c>
      <c r="D162" s="157">
        <v>93482.46875</v>
      </c>
      <c r="E162" s="157">
        <v>33763.534499999951</v>
      </c>
      <c r="F162" s="157">
        <f t="shared" si="20"/>
        <v>389550.38174999936</v>
      </c>
      <c r="G162" s="157">
        <v>1</v>
      </c>
      <c r="H162" s="163" t="s">
        <v>122</v>
      </c>
      <c r="I162" s="157">
        <f t="shared" si="19"/>
        <v>389550.38174999936</v>
      </c>
      <c r="J162" s="148"/>
      <c r="K162" s="148"/>
      <c r="L162" s="148"/>
      <c r="M162" s="148"/>
      <c r="N162" s="148"/>
      <c r="O162" s="148"/>
      <c r="P162" s="148"/>
      <c r="Q162" s="148"/>
      <c r="R162" s="148"/>
      <c r="S162" s="148"/>
      <c r="T162" s="148"/>
      <c r="U162" s="148"/>
      <c r="V162" s="148"/>
      <c r="W162" s="148"/>
      <c r="X162" s="148"/>
      <c r="Y162" s="148"/>
      <c r="Z162" s="148"/>
      <c r="AA162" s="148"/>
      <c r="AB162" s="148"/>
      <c r="AC162" s="148"/>
      <c r="AD162" s="148"/>
      <c r="AE162" s="148"/>
      <c r="AF162" s="148"/>
      <c r="AG162" s="148"/>
      <c r="AH162" s="148"/>
      <c r="AI162" s="148"/>
      <c r="AJ162" s="148"/>
      <c r="AK162" s="148"/>
      <c r="AL162" s="148"/>
      <c r="AM162" s="148"/>
      <c r="AN162" s="148"/>
      <c r="AO162" s="148"/>
      <c r="AP162" s="148"/>
      <c r="AQ162" s="148"/>
      <c r="AR162" s="148"/>
      <c r="AS162" s="148"/>
      <c r="AT162" s="148"/>
    </row>
    <row r="163" spans="1:46" s="169" customFormat="1" ht="60" customHeight="1" x14ac:dyDescent="0.2">
      <c r="A163" s="156" t="s">
        <v>269</v>
      </c>
      <c r="B163" s="157">
        <v>4099464.3559989999</v>
      </c>
      <c r="C163" s="157">
        <v>613616.494787</v>
      </c>
      <c r="D163" s="157">
        <v>226542.40599700002</v>
      </c>
      <c r="E163" s="157">
        <v>505404.63725400006</v>
      </c>
      <c r="F163" s="157">
        <f t="shared" si="20"/>
        <v>5445027.894036999</v>
      </c>
      <c r="G163" s="157">
        <v>15</v>
      </c>
      <c r="H163" s="157" t="s">
        <v>96</v>
      </c>
      <c r="I163" s="157">
        <f t="shared" si="19"/>
        <v>363001.85960246657</v>
      </c>
      <c r="J163" s="148"/>
      <c r="K163" s="148"/>
      <c r="L163" s="148"/>
      <c r="M163" s="148"/>
      <c r="N163" s="148"/>
      <c r="O163" s="148"/>
      <c r="P163" s="148"/>
      <c r="Q163" s="148"/>
      <c r="R163" s="148"/>
      <c r="S163" s="148"/>
      <c r="T163" s="148"/>
      <c r="U163" s="148"/>
      <c r="V163" s="148"/>
      <c r="W163" s="148"/>
      <c r="X163" s="148"/>
      <c r="Y163" s="148"/>
      <c r="Z163" s="148"/>
      <c r="AA163" s="148"/>
      <c r="AB163" s="148"/>
      <c r="AC163" s="148"/>
      <c r="AD163" s="148"/>
      <c r="AE163" s="148"/>
      <c r="AF163" s="148"/>
      <c r="AG163" s="148"/>
      <c r="AH163" s="148"/>
      <c r="AI163" s="148"/>
      <c r="AJ163" s="148"/>
      <c r="AK163" s="148"/>
      <c r="AL163" s="148"/>
      <c r="AM163" s="148"/>
      <c r="AN163" s="148"/>
      <c r="AO163" s="148"/>
      <c r="AP163" s="148"/>
      <c r="AQ163" s="148"/>
      <c r="AR163" s="148"/>
      <c r="AS163" s="148"/>
      <c r="AT163" s="148"/>
    </row>
    <row r="164" spans="1:46" s="169" customFormat="1" ht="60" customHeight="1" x14ac:dyDescent="0.2">
      <c r="A164" s="156" t="s">
        <v>270</v>
      </c>
      <c r="B164" s="157">
        <v>1541340.635888</v>
      </c>
      <c r="C164" s="157">
        <v>806141.29313999997</v>
      </c>
      <c r="D164" s="157">
        <v>98761.821128000011</v>
      </c>
      <c r="E164" s="157">
        <v>98993.528552000003</v>
      </c>
      <c r="F164" s="157">
        <f t="shared" si="20"/>
        <v>2545237.2787079997</v>
      </c>
      <c r="G164" s="157">
        <v>7</v>
      </c>
      <c r="H164" s="157" t="s">
        <v>96</v>
      </c>
      <c r="I164" s="157">
        <f t="shared" si="19"/>
        <v>363605.32552971423</v>
      </c>
      <c r="J164" s="148"/>
      <c r="K164" s="148"/>
      <c r="L164" s="148"/>
      <c r="M164" s="148"/>
      <c r="N164" s="148"/>
      <c r="O164" s="148"/>
      <c r="P164" s="148"/>
      <c r="Q164" s="148"/>
      <c r="R164" s="148"/>
      <c r="S164" s="148"/>
      <c r="T164" s="148"/>
      <c r="U164" s="148"/>
      <c r="V164" s="148"/>
      <c r="W164" s="148"/>
      <c r="X164" s="148"/>
      <c r="Y164" s="148"/>
      <c r="Z164" s="148"/>
      <c r="AA164" s="148"/>
      <c r="AB164" s="148"/>
      <c r="AC164" s="148"/>
      <c r="AD164" s="148"/>
      <c r="AE164" s="148"/>
      <c r="AF164" s="148"/>
      <c r="AG164" s="148"/>
      <c r="AH164" s="148"/>
      <c r="AI164" s="148"/>
      <c r="AJ164" s="148"/>
      <c r="AK164" s="148"/>
      <c r="AL164" s="148"/>
      <c r="AM164" s="148"/>
      <c r="AN164" s="148"/>
      <c r="AO164" s="148"/>
      <c r="AP164" s="148"/>
      <c r="AQ164" s="148"/>
      <c r="AR164" s="148"/>
      <c r="AS164" s="148"/>
      <c r="AT164" s="148"/>
    </row>
    <row r="165" spans="1:46" s="169" customFormat="1" ht="60" customHeight="1" x14ac:dyDescent="0.2">
      <c r="A165" s="156" t="s">
        <v>271</v>
      </c>
      <c r="B165" s="157">
        <v>359671.20053000003</v>
      </c>
      <c r="C165" s="157">
        <v>23535.069484</v>
      </c>
      <c r="D165" s="157">
        <v>30901.770108000001</v>
      </c>
      <c r="E165" s="157">
        <v>17470.358904000001</v>
      </c>
      <c r="F165" s="157">
        <f t="shared" si="20"/>
        <v>431578.39902600006</v>
      </c>
      <c r="G165" s="157">
        <v>1</v>
      </c>
      <c r="H165" s="157" t="s">
        <v>96</v>
      </c>
      <c r="I165" s="157">
        <f t="shared" si="19"/>
        <v>431578.39902600006</v>
      </c>
      <c r="J165" s="148"/>
      <c r="K165" s="148"/>
      <c r="L165" s="148"/>
      <c r="M165" s="148"/>
      <c r="N165" s="148"/>
      <c r="O165" s="148"/>
      <c r="P165" s="148"/>
      <c r="Q165" s="148"/>
      <c r="R165" s="148"/>
      <c r="S165" s="148"/>
      <c r="T165" s="148"/>
      <c r="U165" s="148"/>
      <c r="V165" s="148"/>
      <c r="W165" s="148"/>
      <c r="X165" s="148"/>
      <c r="Y165" s="148"/>
      <c r="Z165" s="148"/>
      <c r="AA165" s="148"/>
      <c r="AB165" s="148"/>
      <c r="AC165" s="148"/>
      <c r="AD165" s="148"/>
      <c r="AE165" s="148"/>
      <c r="AF165" s="148"/>
      <c r="AG165" s="148"/>
      <c r="AH165" s="148"/>
      <c r="AI165" s="148"/>
      <c r="AJ165" s="148"/>
      <c r="AK165" s="148"/>
      <c r="AL165" s="148"/>
      <c r="AM165" s="148"/>
      <c r="AN165" s="148"/>
      <c r="AO165" s="148"/>
      <c r="AP165" s="148"/>
      <c r="AQ165" s="148"/>
      <c r="AR165" s="148"/>
      <c r="AS165" s="148"/>
      <c r="AT165" s="148"/>
    </row>
    <row r="166" spans="1:46" s="169" customFormat="1" ht="60" customHeight="1" x14ac:dyDescent="0.2">
      <c r="A166" s="174" t="s">
        <v>272</v>
      </c>
      <c r="B166" s="175"/>
      <c r="C166" s="175"/>
      <c r="D166" s="175"/>
      <c r="E166" s="175"/>
      <c r="F166" s="175"/>
      <c r="G166" s="175"/>
      <c r="H166" s="175"/>
      <c r="I166" s="175"/>
      <c r="J166" s="148"/>
      <c r="K166" s="148"/>
      <c r="L166" s="148"/>
      <c r="M166" s="148"/>
      <c r="N166" s="148"/>
      <c r="O166" s="148"/>
      <c r="P166" s="148"/>
      <c r="Q166" s="148"/>
      <c r="R166" s="148"/>
      <c r="S166" s="148"/>
      <c r="T166" s="148"/>
      <c r="U166" s="148"/>
      <c r="V166" s="148"/>
      <c r="W166" s="148"/>
      <c r="X166" s="148"/>
      <c r="Y166" s="148"/>
      <c r="Z166" s="148"/>
      <c r="AA166" s="148"/>
      <c r="AB166" s="148"/>
      <c r="AC166" s="148"/>
      <c r="AD166" s="148"/>
      <c r="AE166" s="148"/>
      <c r="AF166" s="148"/>
      <c r="AG166" s="148"/>
      <c r="AH166" s="148"/>
      <c r="AI166" s="148"/>
      <c r="AJ166" s="148"/>
      <c r="AK166" s="148"/>
      <c r="AL166" s="148"/>
      <c r="AM166" s="148"/>
      <c r="AN166" s="148"/>
      <c r="AO166" s="148"/>
      <c r="AP166" s="148"/>
      <c r="AQ166" s="148"/>
      <c r="AR166" s="148"/>
      <c r="AS166" s="148"/>
      <c r="AT166" s="148"/>
    </row>
    <row r="167" spans="1:46" s="169" customFormat="1" ht="60" customHeight="1" x14ac:dyDescent="0.2">
      <c r="A167" s="156" t="s">
        <v>273</v>
      </c>
      <c r="B167" s="157">
        <v>70585673.219999999</v>
      </c>
      <c r="C167" s="157">
        <v>11569458.890000001</v>
      </c>
      <c r="D167" s="157">
        <v>1940845.32</v>
      </c>
      <c r="E167" s="157">
        <v>1663879.5</v>
      </c>
      <c r="F167" s="157">
        <f>SUM(B167:E167)</f>
        <v>85759856.929999992</v>
      </c>
      <c r="G167" s="157">
        <v>48</v>
      </c>
      <c r="H167" s="163" t="s">
        <v>122</v>
      </c>
      <c r="I167" s="157">
        <f t="shared" si="19"/>
        <v>1786663.6860416664</v>
      </c>
      <c r="J167" s="148"/>
      <c r="K167" s="148"/>
      <c r="L167" s="148"/>
      <c r="M167" s="148"/>
      <c r="N167" s="148"/>
      <c r="O167" s="148"/>
      <c r="P167" s="148"/>
      <c r="Q167" s="148"/>
      <c r="R167" s="148"/>
      <c r="S167" s="148"/>
      <c r="T167" s="148"/>
      <c r="U167" s="148"/>
      <c r="V167" s="148"/>
      <c r="W167" s="148"/>
      <c r="X167" s="148"/>
      <c r="Y167" s="148"/>
      <c r="Z167" s="148"/>
      <c r="AA167" s="148"/>
      <c r="AB167" s="148"/>
      <c r="AC167" s="148"/>
      <c r="AD167" s="148"/>
      <c r="AE167" s="148"/>
      <c r="AF167" s="148"/>
      <c r="AG167" s="148"/>
      <c r="AH167" s="148"/>
      <c r="AI167" s="148"/>
      <c r="AJ167" s="148"/>
      <c r="AK167" s="148"/>
      <c r="AL167" s="148"/>
      <c r="AM167" s="148"/>
      <c r="AN167" s="148"/>
      <c r="AO167" s="148"/>
      <c r="AP167" s="148"/>
      <c r="AQ167" s="148"/>
      <c r="AR167" s="148"/>
      <c r="AS167" s="148"/>
      <c r="AT167" s="148"/>
    </row>
    <row r="168" spans="1:46" s="169" customFormat="1" ht="60" customHeight="1" x14ac:dyDescent="0.2">
      <c r="A168" s="156" t="s">
        <v>274</v>
      </c>
      <c r="B168" s="157">
        <v>22096893.309556</v>
      </c>
      <c r="C168" s="157">
        <v>6044424.8346100003</v>
      </c>
      <c r="D168" s="157">
        <v>2378072.0958179999</v>
      </c>
      <c r="E168" s="157">
        <v>2506064.1320859999</v>
      </c>
      <c r="F168" s="157">
        <f t="shared" ref="F168:F191" si="21">SUM(B168:E168)</f>
        <v>33025454.37207</v>
      </c>
      <c r="G168" s="157">
        <v>4890</v>
      </c>
      <c r="H168" s="176" t="s">
        <v>103</v>
      </c>
      <c r="I168" s="157">
        <f t="shared" si="19"/>
        <v>6753.6716507300616</v>
      </c>
      <c r="J168" s="148"/>
      <c r="K168" s="148"/>
      <c r="L168" s="148"/>
      <c r="M168" s="148"/>
      <c r="N168" s="148"/>
      <c r="O168" s="148"/>
      <c r="P168" s="148"/>
      <c r="Q168" s="148"/>
      <c r="R168" s="148"/>
      <c r="S168" s="148"/>
      <c r="T168" s="148"/>
      <c r="U168" s="148"/>
      <c r="V168" s="148"/>
      <c r="W168" s="148"/>
      <c r="X168" s="148"/>
      <c r="Y168" s="148"/>
      <c r="Z168" s="148"/>
      <c r="AA168" s="148"/>
      <c r="AB168" s="148"/>
      <c r="AC168" s="148"/>
      <c r="AD168" s="148"/>
      <c r="AE168" s="148"/>
      <c r="AF168" s="148"/>
      <c r="AG168" s="148"/>
      <c r="AH168" s="148"/>
      <c r="AI168" s="148"/>
      <c r="AJ168" s="148"/>
      <c r="AK168" s="148"/>
      <c r="AL168" s="148"/>
      <c r="AM168" s="148"/>
      <c r="AN168" s="148"/>
      <c r="AO168" s="148"/>
      <c r="AP168" s="148"/>
      <c r="AQ168" s="148"/>
      <c r="AR168" s="148"/>
      <c r="AS168" s="148"/>
      <c r="AT168" s="148"/>
    </row>
    <row r="169" spans="1:46" s="169" customFormat="1" ht="60" customHeight="1" x14ac:dyDescent="0.2">
      <c r="A169" s="156" t="s">
        <v>275</v>
      </c>
      <c r="B169" s="157">
        <v>36157765.637585007</v>
      </c>
      <c r="C169" s="157">
        <v>6358861.7194529995</v>
      </c>
      <c r="D169" s="157">
        <v>1680527.9611649998</v>
      </c>
      <c r="E169" s="157">
        <v>799045.81698999996</v>
      </c>
      <c r="F169" s="157">
        <f t="shared" si="21"/>
        <v>44996201.135193005</v>
      </c>
      <c r="G169" s="157">
        <v>6364</v>
      </c>
      <c r="H169" s="157" t="s">
        <v>276</v>
      </c>
      <c r="I169" s="157">
        <f t="shared" si="19"/>
        <v>7070.4275825256136</v>
      </c>
      <c r="J169" s="148"/>
      <c r="K169" s="148"/>
      <c r="L169" s="148"/>
      <c r="M169" s="148"/>
      <c r="N169" s="148"/>
      <c r="O169" s="148"/>
      <c r="P169" s="148"/>
      <c r="Q169" s="148"/>
      <c r="R169" s="148"/>
      <c r="S169" s="148"/>
      <c r="T169" s="148"/>
      <c r="U169" s="148"/>
      <c r="V169" s="148"/>
      <c r="W169" s="148"/>
      <c r="X169" s="148"/>
      <c r="Y169" s="148"/>
      <c r="Z169" s="148"/>
      <c r="AA169" s="148"/>
      <c r="AB169" s="148"/>
      <c r="AC169" s="148"/>
      <c r="AD169" s="148"/>
      <c r="AE169" s="148"/>
      <c r="AF169" s="148"/>
      <c r="AG169" s="148"/>
      <c r="AH169" s="148"/>
      <c r="AI169" s="148"/>
      <c r="AJ169" s="148"/>
      <c r="AK169" s="148"/>
      <c r="AL169" s="148"/>
      <c r="AM169" s="148"/>
      <c r="AN169" s="148"/>
      <c r="AO169" s="148"/>
      <c r="AP169" s="148"/>
      <c r="AQ169" s="148"/>
      <c r="AR169" s="148"/>
      <c r="AS169" s="148"/>
      <c r="AT169" s="148"/>
    </row>
    <row r="170" spans="1:46" s="169" customFormat="1" ht="60" customHeight="1" x14ac:dyDescent="0.2">
      <c r="A170" s="156" t="s">
        <v>277</v>
      </c>
      <c r="B170" s="157">
        <v>2188488.9312109984</v>
      </c>
      <c r="C170" s="157">
        <v>9988790.3329599984</v>
      </c>
      <c r="D170" s="157">
        <v>1229545.3787990003</v>
      </c>
      <c r="E170" s="157">
        <v>1343469.4190590002</v>
      </c>
      <c r="F170" s="157">
        <f t="shared" si="21"/>
        <v>14750294.062028999</v>
      </c>
      <c r="G170" s="157">
        <v>760</v>
      </c>
      <c r="H170" s="157" t="s">
        <v>278</v>
      </c>
      <c r="I170" s="157">
        <f t="shared" si="19"/>
        <v>19408.281660564473</v>
      </c>
      <c r="J170" s="148"/>
      <c r="K170" s="148"/>
      <c r="L170" s="148"/>
      <c r="M170" s="148"/>
      <c r="N170" s="148"/>
      <c r="O170" s="148"/>
      <c r="P170" s="148"/>
      <c r="Q170" s="148"/>
      <c r="R170" s="148"/>
      <c r="S170" s="148"/>
      <c r="T170" s="148"/>
      <c r="U170" s="148"/>
      <c r="V170" s="148"/>
      <c r="W170" s="148"/>
      <c r="X170" s="148"/>
      <c r="Y170" s="148"/>
      <c r="Z170" s="148"/>
      <c r="AA170" s="148"/>
      <c r="AB170" s="148"/>
      <c r="AC170" s="148"/>
      <c r="AD170" s="148"/>
      <c r="AE170" s="148"/>
      <c r="AF170" s="148"/>
      <c r="AG170" s="148"/>
      <c r="AH170" s="148"/>
      <c r="AI170" s="148"/>
      <c r="AJ170" s="148"/>
      <c r="AK170" s="148"/>
      <c r="AL170" s="148"/>
      <c r="AM170" s="148"/>
      <c r="AN170" s="148"/>
      <c r="AO170" s="148"/>
      <c r="AP170" s="148"/>
      <c r="AQ170" s="148"/>
      <c r="AR170" s="148"/>
      <c r="AS170" s="148"/>
      <c r="AT170" s="148"/>
    </row>
    <row r="171" spans="1:46" s="169" customFormat="1" ht="60" customHeight="1" x14ac:dyDescent="0.2">
      <c r="A171" s="156" t="s">
        <v>279</v>
      </c>
      <c r="B171" s="157">
        <v>161797.53000000099</v>
      </c>
      <c r="C171" s="157">
        <v>189498.11</v>
      </c>
      <c r="D171" s="157">
        <v>66718.079999999958</v>
      </c>
      <c r="E171" s="157">
        <v>3219.5600000000559</v>
      </c>
      <c r="F171" s="157">
        <f t="shared" si="21"/>
        <v>421233.28000000096</v>
      </c>
      <c r="G171" s="157">
        <v>60</v>
      </c>
      <c r="H171" s="157" t="s">
        <v>280</v>
      </c>
      <c r="I171" s="157">
        <f t="shared" si="19"/>
        <v>7020.5546666666824</v>
      </c>
      <c r="J171" s="148"/>
      <c r="K171" s="148"/>
      <c r="L171" s="148"/>
      <c r="M171" s="148"/>
      <c r="N171" s="148"/>
      <c r="O171" s="148"/>
      <c r="P171" s="148"/>
      <c r="Q171" s="148"/>
      <c r="R171" s="148"/>
      <c r="S171" s="148"/>
      <c r="T171" s="148"/>
      <c r="U171" s="148"/>
      <c r="V171" s="148"/>
      <c r="W171" s="148"/>
      <c r="X171" s="148"/>
      <c r="Y171" s="148"/>
      <c r="Z171" s="148"/>
      <c r="AA171" s="148"/>
      <c r="AB171" s="148"/>
      <c r="AC171" s="148"/>
      <c r="AD171" s="148"/>
      <c r="AE171" s="148"/>
      <c r="AF171" s="148"/>
      <c r="AG171" s="148"/>
      <c r="AH171" s="148"/>
      <c r="AI171" s="148"/>
      <c r="AJ171" s="148"/>
      <c r="AK171" s="148"/>
      <c r="AL171" s="148"/>
      <c r="AM171" s="148"/>
      <c r="AN171" s="148"/>
      <c r="AO171" s="148"/>
      <c r="AP171" s="148"/>
      <c r="AQ171" s="148"/>
      <c r="AR171" s="148"/>
      <c r="AS171" s="148"/>
      <c r="AT171" s="148"/>
    </row>
    <row r="172" spans="1:46" s="169" customFormat="1" ht="60" customHeight="1" x14ac:dyDescent="0.2">
      <c r="A172" s="156" t="s">
        <v>281</v>
      </c>
      <c r="B172" s="157">
        <v>7574319.6867689993</v>
      </c>
      <c r="C172" s="157">
        <v>2437244.0450960002</v>
      </c>
      <c r="D172" s="157">
        <v>414019.86804199999</v>
      </c>
      <c r="E172" s="157">
        <v>259726.94746600001</v>
      </c>
      <c r="F172" s="157">
        <f t="shared" si="21"/>
        <v>10685310.547373001</v>
      </c>
      <c r="G172" s="157">
        <v>1</v>
      </c>
      <c r="H172" s="157" t="s">
        <v>282</v>
      </c>
      <c r="I172" s="157">
        <f t="shared" si="19"/>
        <v>10685310.547373001</v>
      </c>
      <c r="J172" s="148"/>
      <c r="K172" s="148"/>
      <c r="L172" s="148"/>
      <c r="M172" s="148"/>
      <c r="N172" s="148"/>
      <c r="O172" s="148"/>
      <c r="P172" s="148"/>
      <c r="Q172" s="148"/>
      <c r="R172" s="148"/>
      <c r="S172" s="148"/>
      <c r="T172" s="148"/>
      <c r="U172" s="148"/>
      <c r="V172" s="148"/>
      <c r="W172" s="148"/>
      <c r="X172" s="148"/>
      <c r="Y172" s="148"/>
      <c r="Z172" s="148"/>
      <c r="AA172" s="148"/>
      <c r="AB172" s="148"/>
      <c r="AC172" s="148"/>
      <c r="AD172" s="148"/>
      <c r="AE172" s="148"/>
      <c r="AF172" s="148"/>
      <c r="AG172" s="148"/>
      <c r="AH172" s="148"/>
      <c r="AI172" s="148"/>
      <c r="AJ172" s="148"/>
      <c r="AK172" s="148"/>
      <c r="AL172" s="148"/>
      <c r="AM172" s="148"/>
      <c r="AN172" s="148"/>
      <c r="AO172" s="148"/>
      <c r="AP172" s="148"/>
      <c r="AQ172" s="148"/>
      <c r="AR172" s="148"/>
      <c r="AS172" s="148"/>
      <c r="AT172" s="148"/>
    </row>
    <row r="173" spans="1:46" s="169" customFormat="1" ht="60" customHeight="1" x14ac:dyDescent="0.2">
      <c r="A173" s="156" t="s">
        <v>283</v>
      </c>
      <c r="B173" s="157">
        <v>19561888.388959002</v>
      </c>
      <c r="C173" s="157">
        <v>7759135.4349170001</v>
      </c>
      <c r="D173" s="157">
        <v>987376.8955300001</v>
      </c>
      <c r="E173" s="157">
        <v>1929709.5307490001</v>
      </c>
      <c r="F173" s="157">
        <f t="shared" si="21"/>
        <v>30238110.250155002</v>
      </c>
      <c r="G173" s="157">
        <v>1</v>
      </c>
      <c r="H173" s="157" t="s">
        <v>282</v>
      </c>
      <c r="I173" s="157">
        <f t="shared" si="19"/>
        <v>30238110.250155002</v>
      </c>
      <c r="J173" s="148"/>
      <c r="K173" s="148"/>
      <c r="L173" s="148"/>
      <c r="M173" s="148"/>
      <c r="N173" s="148"/>
      <c r="O173" s="148"/>
      <c r="P173" s="148"/>
      <c r="Q173" s="148"/>
      <c r="R173" s="148"/>
      <c r="S173" s="148"/>
      <c r="T173" s="148"/>
      <c r="U173" s="148"/>
      <c r="V173" s="148"/>
      <c r="W173" s="148"/>
      <c r="X173" s="148"/>
      <c r="Y173" s="148"/>
      <c r="Z173" s="148"/>
      <c r="AA173" s="148"/>
      <c r="AB173" s="148"/>
      <c r="AC173" s="148"/>
      <c r="AD173" s="148"/>
      <c r="AE173" s="148"/>
      <c r="AF173" s="148"/>
      <c r="AG173" s="148"/>
      <c r="AH173" s="148"/>
      <c r="AI173" s="148"/>
      <c r="AJ173" s="148"/>
      <c r="AK173" s="148"/>
      <c r="AL173" s="148"/>
      <c r="AM173" s="148"/>
      <c r="AN173" s="148"/>
      <c r="AO173" s="148"/>
      <c r="AP173" s="148"/>
      <c r="AQ173" s="148"/>
      <c r="AR173" s="148"/>
      <c r="AS173" s="148"/>
      <c r="AT173" s="148"/>
    </row>
    <row r="174" spans="1:46" s="178" customFormat="1" ht="60" customHeight="1" x14ac:dyDescent="0.2">
      <c r="A174" s="177" t="s">
        <v>284</v>
      </c>
      <c r="B174" s="157">
        <v>19471218.770737</v>
      </c>
      <c r="C174" s="157">
        <v>7999524.7129109995</v>
      </c>
      <c r="D174" s="157">
        <v>1020240.9709589998</v>
      </c>
      <c r="E174" s="157">
        <v>1079381.950435</v>
      </c>
      <c r="F174" s="157">
        <f t="shared" si="21"/>
        <v>29570366.405042</v>
      </c>
      <c r="G174" s="157">
        <v>75492</v>
      </c>
      <c r="H174" s="176" t="s">
        <v>285</v>
      </c>
      <c r="I174" s="157">
        <f t="shared" si="19"/>
        <v>391.70198703229482</v>
      </c>
      <c r="J174" s="159"/>
      <c r="K174" s="159"/>
      <c r="L174" s="159"/>
      <c r="M174" s="159"/>
      <c r="N174" s="159"/>
      <c r="O174" s="159"/>
      <c r="P174" s="159"/>
      <c r="Q174" s="159"/>
      <c r="R174" s="159"/>
      <c r="S174" s="159"/>
      <c r="T174" s="159"/>
      <c r="U174" s="159"/>
      <c r="V174" s="159"/>
      <c r="W174" s="159"/>
      <c r="X174" s="159"/>
      <c r="Y174" s="159"/>
      <c r="Z174" s="159"/>
      <c r="AA174" s="159"/>
      <c r="AB174" s="159"/>
      <c r="AC174" s="159"/>
      <c r="AD174" s="159"/>
      <c r="AE174" s="159"/>
      <c r="AF174" s="159"/>
      <c r="AG174" s="159"/>
      <c r="AH174" s="159"/>
      <c r="AI174" s="159"/>
      <c r="AJ174" s="159"/>
      <c r="AK174" s="159"/>
      <c r="AL174" s="159"/>
      <c r="AM174" s="159"/>
      <c r="AN174" s="159"/>
      <c r="AO174" s="159"/>
      <c r="AP174" s="159"/>
      <c r="AQ174" s="159"/>
      <c r="AR174" s="159"/>
      <c r="AS174" s="159"/>
      <c r="AT174" s="159"/>
    </row>
    <row r="175" spans="1:46" s="178" customFormat="1" ht="60" customHeight="1" x14ac:dyDescent="0.2">
      <c r="A175" s="177" t="s">
        <v>286</v>
      </c>
      <c r="B175" s="157">
        <v>8441385.0262890011</v>
      </c>
      <c r="C175" s="157">
        <v>2491428.3117299974</v>
      </c>
      <c r="D175" s="157">
        <v>2061706.2131500004</v>
      </c>
      <c r="E175" s="157">
        <v>2305794.1061559995</v>
      </c>
      <c r="F175" s="157">
        <f t="shared" si="21"/>
        <v>15300313.657324998</v>
      </c>
      <c r="G175" s="157">
        <v>16245</v>
      </c>
      <c r="H175" s="176" t="s">
        <v>287</v>
      </c>
      <c r="I175" s="157">
        <f t="shared" si="19"/>
        <v>941.84756277777763</v>
      </c>
      <c r="J175" s="159"/>
      <c r="K175" s="159"/>
      <c r="L175" s="159"/>
      <c r="M175" s="159"/>
      <c r="N175" s="159"/>
      <c r="O175" s="159"/>
      <c r="P175" s="159"/>
      <c r="Q175" s="159"/>
      <c r="R175" s="159"/>
      <c r="S175" s="159"/>
      <c r="T175" s="159"/>
      <c r="U175" s="159"/>
      <c r="V175" s="159"/>
      <c r="W175" s="159"/>
      <c r="X175" s="159"/>
      <c r="Y175" s="159"/>
      <c r="Z175" s="159"/>
      <c r="AA175" s="159"/>
      <c r="AB175" s="159"/>
      <c r="AC175" s="159"/>
      <c r="AD175" s="159"/>
      <c r="AE175" s="159"/>
      <c r="AF175" s="159"/>
      <c r="AG175" s="159"/>
      <c r="AH175" s="159"/>
      <c r="AI175" s="159"/>
      <c r="AJ175" s="159"/>
      <c r="AK175" s="159"/>
      <c r="AL175" s="159"/>
      <c r="AM175" s="159"/>
      <c r="AN175" s="159"/>
      <c r="AO175" s="159"/>
      <c r="AP175" s="159"/>
      <c r="AQ175" s="159"/>
      <c r="AR175" s="159"/>
      <c r="AS175" s="159"/>
      <c r="AT175" s="159"/>
    </row>
    <row r="176" spans="1:46" s="178" customFormat="1" ht="60" customHeight="1" x14ac:dyDescent="0.2">
      <c r="A176" s="177" t="s">
        <v>288</v>
      </c>
      <c r="B176" s="157">
        <v>19568252.685937002</v>
      </c>
      <c r="C176" s="157">
        <v>24167656.542035993</v>
      </c>
      <c r="D176" s="157">
        <v>1385758.368459</v>
      </c>
      <c r="E176" s="157">
        <v>1710256.34027</v>
      </c>
      <c r="F176" s="157">
        <f t="shared" si="21"/>
        <v>46831923.936701998</v>
      </c>
      <c r="G176" s="157">
        <v>10898</v>
      </c>
      <c r="H176" s="176" t="s">
        <v>289</v>
      </c>
      <c r="I176" s="157">
        <f t="shared" si="19"/>
        <v>4297.2952777300425</v>
      </c>
      <c r="J176" s="159"/>
      <c r="K176" s="159"/>
      <c r="L176" s="159"/>
      <c r="M176" s="159"/>
      <c r="N176" s="159"/>
      <c r="O176" s="159"/>
      <c r="P176" s="159"/>
      <c r="Q176" s="159"/>
      <c r="R176" s="159"/>
      <c r="S176" s="159"/>
      <c r="T176" s="159"/>
      <c r="U176" s="159"/>
      <c r="V176" s="159"/>
      <c r="W176" s="159"/>
      <c r="X176" s="159"/>
      <c r="Y176" s="159"/>
      <c r="Z176" s="159"/>
      <c r="AA176" s="159"/>
      <c r="AB176" s="159"/>
      <c r="AC176" s="159"/>
      <c r="AD176" s="159"/>
      <c r="AE176" s="159"/>
      <c r="AF176" s="159"/>
      <c r="AG176" s="159"/>
      <c r="AH176" s="159"/>
      <c r="AI176" s="159"/>
      <c r="AJ176" s="159"/>
      <c r="AK176" s="159"/>
      <c r="AL176" s="159"/>
      <c r="AM176" s="159"/>
      <c r="AN176" s="159"/>
      <c r="AO176" s="159"/>
      <c r="AP176" s="159"/>
      <c r="AQ176" s="159"/>
      <c r="AR176" s="159"/>
      <c r="AS176" s="159"/>
      <c r="AT176" s="159"/>
    </row>
    <row r="177" spans="1:46" s="178" customFormat="1" ht="60" customHeight="1" x14ac:dyDescent="0.2">
      <c r="A177" s="177" t="s">
        <v>290</v>
      </c>
      <c r="B177" s="157">
        <v>22506256.788108993</v>
      </c>
      <c r="C177" s="157">
        <v>8768695.5150600001</v>
      </c>
      <c r="D177" s="157">
        <v>1068544.3936990001</v>
      </c>
      <c r="E177" s="157">
        <v>4259000.8475330006</v>
      </c>
      <c r="F177" s="157">
        <f t="shared" si="21"/>
        <v>36602497.544400997</v>
      </c>
      <c r="G177" s="157">
        <v>10987231</v>
      </c>
      <c r="H177" s="176" t="s">
        <v>291</v>
      </c>
      <c r="I177" s="157">
        <f t="shared" si="19"/>
        <v>3.3313668880176448</v>
      </c>
      <c r="J177" s="159"/>
      <c r="K177" s="159"/>
      <c r="L177" s="159"/>
      <c r="M177" s="159"/>
      <c r="N177" s="159"/>
      <c r="O177" s="159"/>
      <c r="P177" s="159"/>
      <c r="Q177" s="159"/>
      <c r="R177" s="159"/>
      <c r="S177" s="159"/>
      <c r="T177" s="159"/>
      <c r="U177" s="159"/>
      <c r="V177" s="159"/>
      <c r="W177" s="159"/>
      <c r="X177" s="159"/>
      <c r="Y177" s="159"/>
      <c r="Z177" s="159"/>
      <c r="AA177" s="159"/>
      <c r="AB177" s="159"/>
      <c r="AC177" s="159"/>
      <c r="AD177" s="159"/>
      <c r="AE177" s="159"/>
      <c r="AF177" s="159"/>
      <c r="AG177" s="159"/>
      <c r="AH177" s="159"/>
      <c r="AI177" s="159"/>
      <c r="AJ177" s="159"/>
      <c r="AK177" s="159"/>
      <c r="AL177" s="159"/>
      <c r="AM177" s="159"/>
      <c r="AN177" s="159"/>
      <c r="AO177" s="159"/>
      <c r="AP177" s="159"/>
      <c r="AQ177" s="159"/>
      <c r="AR177" s="159"/>
      <c r="AS177" s="159"/>
      <c r="AT177" s="159"/>
    </row>
    <row r="178" spans="1:46" s="178" customFormat="1" ht="60" customHeight="1" x14ac:dyDescent="0.2">
      <c r="A178" s="177" t="s">
        <v>292</v>
      </c>
      <c r="B178" s="157">
        <v>36203817.223233998</v>
      </c>
      <c r="C178" s="157">
        <v>5996603.2074330002</v>
      </c>
      <c r="D178" s="157">
        <v>1918458.3072620004</v>
      </c>
      <c r="E178" s="157">
        <v>3153181.4228770006</v>
      </c>
      <c r="F178" s="157">
        <f t="shared" si="21"/>
        <v>47272060.160806</v>
      </c>
      <c r="G178" s="157">
        <v>1</v>
      </c>
      <c r="H178" s="176" t="s">
        <v>96</v>
      </c>
      <c r="I178" s="157">
        <f t="shared" si="19"/>
        <v>47272060.160806</v>
      </c>
      <c r="J178" s="159"/>
      <c r="K178" s="159"/>
      <c r="L178" s="159"/>
      <c r="M178" s="159"/>
      <c r="N178" s="159"/>
      <c r="O178" s="159"/>
      <c r="P178" s="159"/>
      <c r="Q178" s="159"/>
      <c r="R178" s="159"/>
      <c r="S178" s="159"/>
      <c r="T178" s="159"/>
      <c r="U178" s="159"/>
      <c r="V178" s="159"/>
      <c r="W178" s="159"/>
      <c r="X178" s="159"/>
      <c r="Y178" s="159"/>
      <c r="Z178" s="159"/>
      <c r="AA178" s="159"/>
      <c r="AB178" s="159"/>
      <c r="AC178" s="159"/>
      <c r="AD178" s="159"/>
      <c r="AE178" s="159"/>
      <c r="AF178" s="159"/>
      <c r="AG178" s="159"/>
      <c r="AH178" s="159"/>
      <c r="AI178" s="159"/>
      <c r="AJ178" s="159"/>
      <c r="AK178" s="159"/>
      <c r="AL178" s="159"/>
      <c r="AM178" s="159"/>
      <c r="AN178" s="159"/>
      <c r="AO178" s="159"/>
      <c r="AP178" s="159"/>
      <c r="AQ178" s="159"/>
      <c r="AR178" s="159"/>
      <c r="AS178" s="159"/>
      <c r="AT178" s="159"/>
    </row>
    <row r="179" spans="1:46" s="178" customFormat="1" ht="60" customHeight="1" x14ac:dyDescent="0.2">
      <c r="A179" s="177" t="s">
        <v>293</v>
      </c>
      <c r="B179" s="157">
        <v>401546.80494399997</v>
      </c>
      <c r="C179" s="157">
        <v>74095.745471999995</v>
      </c>
      <c r="D179" s="157">
        <v>123929.805936</v>
      </c>
      <c r="E179" s="157">
        <v>5836.770184</v>
      </c>
      <c r="F179" s="157">
        <f t="shared" si="21"/>
        <v>605409.12653599994</v>
      </c>
      <c r="G179" s="157">
        <v>1</v>
      </c>
      <c r="H179" s="176" t="s">
        <v>96</v>
      </c>
      <c r="I179" s="157">
        <f t="shared" si="19"/>
        <v>605409.12653599994</v>
      </c>
      <c r="J179" s="159"/>
      <c r="K179" s="159"/>
      <c r="L179" s="159"/>
      <c r="M179" s="159"/>
      <c r="N179" s="159"/>
      <c r="O179" s="159"/>
      <c r="P179" s="159"/>
      <c r="Q179" s="159"/>
      <c r="R179" s="159"/>
      <c r="S179" s="159"/>
      <c r="T179" s="159"/>
      <c r="U179" s="159"/>
      <c r="V179" s="159"/>
      <c r="W179" s="159"/>
      <c r="X179" s="159"/>
      <c r="Y179" s="159"/>
      <c r="Z179" s="159"/>
      <c r="AA179" s="159"/>
      <c r="AB179" s="159"/>
      <c r="AC179" s="159"/>
      <c r="AD179" s="159"/>
      <c r="AE179" s="159"/>
      <c r="AF179" s="159"/>
      <c r="AG179" s="159"/>
      <c r="AH179" s="159"/>
      <c r="AI179" s="159"/>
      <c r="AJ179" s="159"/>
      <c r="AK179" s="159"/>
      <c r="AL179" s="159"/>
      <c r="AM179" s="159"/>
      <c r="AN179" s="159"/>
      <c r="AO179" s="159"/>
      <c r="AP179" s="159"/>
      <c r="AQ179" s="159"/>
      <c r="AR179" s="159"/>
      <c r="AS179" s="159"/>
      <c r="AT179" s="159"/>
    </row>
    <row r="180" spans="1:46" s="178" customFormat="1" ht="60" customHeight="1" x14ac:dyDescent="0.2">
      <c r="A180" s="177" t="s">
        <v>294</v>
      </c>
      <c r="B180" s="157">
        <v>15586123.500898</v>
      </c>
      <c r="C180" s="157">
        <v>87191.916170000099</v>
      </c>
      <c r="D180" s="157">
        <v>1216363.2019500001</v>
      </c>
      <c r="E180" s="157">
        <v>1435147.531681</v>
      </c>
      <c r="F180" s="157">
        <f t="shared" si="21"/>
        <v>18324826.150699001</v>
      </c>
      <c r="G180" s="157">
        <v>1</v>
      </c>
      <c r="H180" s="176" t="s">
        <v>96</v>
      </c>
      <c r="I180" s="157">
        <f t="shared" si="19"/>
        <v>18324826.150699001</v>
      </c>
      <c r="J180" s="159"/>
      <c r="K180" s="159"/>
      <c r="L180" s="159"/>
      <c r="M180" s="159"/>
      <c r="N180" s="159"/>
      <c r="O180" s="159"/>
      <c r="P180" s="159"/>
      <c r="Q180" s="159"/>
      <c r="R180" s="159"/>
      <c r="S180" s="159"/>
      <c r="T180" s="159"/>
      <c r="U180" s="159"/>
      <c r="V180" s="159"/>
      <c r="W180" s="159"/>
      <c r="X180" s="159"/>
      <c r="Y180" s="159"/>
      <c r="Z180" s="159"/>
      <c r="AA180" s="159"/>
      <c r="AB180" s="159"/>
      <c r="AC180" s="159"/>
      <c r="AD180" s="159"/>
      <c r="AE180" s="159"/>
      <c r="AF180" s="159"/>
      <c r="AG180" s="159"/>
      <c r="AH180" s="159"/>
      <c r="AI180" s="159"/>
      <c r="AJ180" s="159"/>
      <c r="AK180" s="159"/>
      <c r="AL180" s="159"/>
      <c r="AM180" s="159"/>
      <c r="AN180" s="159"/>
      <c r="AO180" s="159"/>
      <c r="AP180" s="159"/>
      <c r="AQ180" s="159"/>
      <c r="AR180" s="159"/>
      <c r="AS180" s="159"/>
      <c r="AT180" s="159"/>
    </row>
    <row r="181" spans="1:46" s="178" customFormat="1" ht="60" customHeight="1" x14ac:dyDescent="0.2">
      <c r="A181" s="177" t="s">
        <v>295</v>
      </c>
      <c r="B181" s="157">
        <v>15586123.500898</v>
      </c>
      <c r="C181" s="157">
        <v>87191.916170000099</v>
      </c>
      <c r="D181" s="157">
        <v>1216363.2019500001</v>
      </c>
      <c r="E181" s="157">
        <v>1435147.531681</v>
      </c>
      <c r="F181" s="157">
        <f t="shared" si="21"/>
        <v>18324826.150699001</v>
      </c>
      <c r="G181" s="124">
        <v>40371713</v>
      </c>
      <c r="H181" s="158" t="s">
        <v>296</v>
      </c>
      <c r="I181" s="157">
        <f t="shared" si="19"/>
        <v>0.45390261618819594</v>
      </c>
      <c r="J181" s="159"/>
      <c r="K181" s="159"/>
      <c r="L181" s="159"/>
      <c r="M181" s="159"/>
      <c r="N181" s="159"/>
      <c r="O181" s="159"/>
      <c r="P181" s="159"/>
      <c r="Q181" s="159"/>
      <c r="R181" s="159"/>
      <c r="S181" s="159"/>
      <c r="T181" s="159"/>
      <c r="U181" s="159"/>
      <c r="V181" s="159"/>
      <c r="W181" s="159"/>
      <c r="X181" s="159"/>
      <c r="Y181" s="159"/>
      <c r="Z181" s="159"/>
      <c r="AA181" s="159"/>
      <c r="AB181" s="159"/>
      <c r="AC181" s="159"/>
      <c r="AD181" s="159"/>
      <c r="AE181" s="159"/>
      <c r="AF181" s="159"/>
      <c r="AG181" s="159"/>
      <c r="AH181" s="159"/>
      <c r="AI181" s="159"/>
      <c r="AJ181" s="159"/>
      <c r="AK181" s="159"/>
      <c r="AL181" s="159"/>
      <c r="AM181" s="159"/>
      <c r="AN181" s="159"/>
      <c r="AO181" s="159"/>
      <c r="AP181" s="159"/>
      <c r="AQ181" s="159"/>
      <c r="AR181" s="159"/>
      <c r="AS181" s="159"/>
      <c r="AT181" s="159"/>
    </row>
    <row r="182" spans="1:46" s="169" customFormat="1" ht="60" customHeight="1" x14ac:dyDescent="0.2">
      <c r="A182" s="156" t="s">
        <v>297</v>
      </c>
      <c r="B182" s="157">
        <v>15586123.500898</v>
      </c>
      <c r="C182" s="157">
        <v>87191.916170000099</v>
      </c>
      <c r="D182" s="157">
        <v>1216363.2019500001</v>
      </c>
      <c r="E182" s="157">
        <v>1435147.531681</v>
      </c>
      <c r="F182" s="157">
        <f t="shared" si="21"/>
        <v>18324826.150699001</v>
      </c>
      <c r="G182" s="157">
        <v>8</v>
      </c>
      <c r="H182" s="163" t="s">
        <v>149</v>
      </c>
      <c r="I182" s="157">
        <f t="shared" si="19"/>
        <v>2290603.2688373751</v>
      </c>
      <c r="J182" s="148"/>
      <c r="K182" s="148"/>
      <c r="L182" s="148"/>
      <c r="M182" s="148"/>
      <c r="N182" s="148"/>
      <c r="O182" s="148"/>
      <c r="P182" s="148"/>
      <c r="Q182" s="148"/>
      <c r="R182" s="148"/>
      <c r="S182" s="148"/>
      <c r="T182" s="148"/>
      <c r="U182" s="148"/>
      <c r="V182" s="148"/>
      <c r="W182" s="148"/>
      <c r="X182" s="148"/>
      <c r="Y182" s="148"/>
      <c r="Z182" s="148"/>
      <c r="AA182" s="148"/>
      <c r="AB182" s="148"/>
      <c r="AC182" s="148"/>
      <c r="AD182" s="148"/>
      <c r="AE182" s="148"/>
      <c r="AF182" s="148"/>
      <c r="AG182" s="148"/>
      <c r="AH182" s="148"/>
      <c r="AI182" s="148"/>
      <c r="AJ182" s="148"/>
      <c r="AK182" s="148"/>
      <c r="AL182" s="148"/>
      <c r="AM182" s="148"/>
      <c r="AN182" s="148"/>
      <c r="AO182" s="148"/>
      <c r="AP182" s="148"/>
      <c r="AQ182" s="148"/>
      <c r="AR182" s="148"/>
      <c r="AS182" s="148"/>
      <c r="AT182" s="148"/>
    </row>
    <row r="183" spans="1:46" s="169" customFormat="1" ht="60" customHeight="1" x14ac:dyDescent="0.2">
      <c r="A183" s="156" t="s">
        <v>298</v>
      </c>
      <c r="B183" s="157">
        <v>15586123.500898</v>
      </c>
      <c r="C183" s="157">
        <v>87191.916170000099</v>
      </c>
      <c r="D183" s="157">
        <v>2716363.2019499997</v>
      </c>
      <c r="E183" s="157">
        <v>1435147.531681</v>
      </c>
      <c r="F183" s="157">
        <f t="shared" si="21"/>
        <v>19824826.150699001</v>
      </c>
      <c r="G183" s="157">
        <v>2</v>
      </c>
      <c r="H183" s="163" t="s">
        <v>96</v>
      </c>
      <c r="I183" s="157">
        <f t="shared" si="19"/>
        <v>9912413.0753495004</v>
      </c>
      <c r="J183" s="148"/>
      <c r="K183" s="148"/>
      <c r="L183" s="148"/>
      <c r="M183" s="148"/>
      <c r="N183" s="148"/>
      <c r="O183" s="148"/>
      <c r="P183" s="148"/>
      <c r="Q183" s="148"/>
      <c r="R183" s="148"/>
      <c r="S183" s="148"/>
      <c r="T183" s="148"/>
      <c r="U183" s="148"/>
      <c r="V183" s="148"/>
      <c r="W183" s="148"/>
      <c r="X183" s="148"/>
      <c r="Y183" s="148"/>
      <c r="Z183" s="148"/>
      <c r="AA183" s="148"/>
      <c r="AB183" s="148"/>
      <c r="AC183" s="148"/>
      <c r="AD183" s="148"/>
      <c r="AE183" s="148"/>
      <c r="AF183" s="148"/>
      <c r="AG183" s="148"/>
      <c r="AH183" s="148"/>
      <c r="AI183" s="148"/>
      <c r="AJ183" s="148"/>
      <c r="AK183" s="148"/>
      <c r="AL183" s="148"/>
      <c r="AM183" s="148"/>
      <c r="AN183" s="148"/>
      <c r="AO183" s="148"/>
      <c r="AP183" s="148"/>
      <c r="AQ183" s="148"/>
      <c r="AR183" s="148"/>
      <c r="AS183" s="148"/>
      <c r="AT183" s="148"/>
    </row>
    <row r="184" spans="1:46" s="169" customFormat="1" ht="60" customHeight="1" x14ac:dyDescent="0.2">
      <c r="A184" s="156" t="s">
        <v>299</v>
      </c>
      <c r="B184" s="157">
        <v>12634100.881664999</v>
      </c>
      <c r="C184" s="157">
        <v>3080618.331698</v>
      </c>
      <c r="D184" s="157">
        <v>1147341.3047379998</v>
      </c>
      <c r="E184" s="157">
        <v>4048481.2147090002</v>
      </c>
      <c r="F184" s="157">
        <f t="shared" si="21"/>
        <v>20910541.732809998</v>
      </c>
      <c r="G184" s="157">
        <v>7613</v>
      </c>
      <c r="H184" s="163" t="s">
        <v>300</v>
      </c>
      <c r="I184" s="173">
        <f t="shared" si="19"/>
        <v>2746.6887866557204</v>
      </c>
      <c r="J184" s="172"/>
      <c r="K184" s="172"/>
      <c r="L184" s="172"/>
      <c r="M184" s="148"/>
      <c r="N184" s="148"/>
      <c r="O184" s="148"/>
      <c r="P184" s="148"/>
      <c r="Q184" s="148"/>
      <c r="R184" s="148"/>
      <c r="S184" s="148"/>
      <c r="T184" s="148"/>
      <c r="U184" s="148"/>
      <c r="V184" s="148"/>
      <c r="W184" s="148"/>
      <c r="X184" s="148"/>
      <c r="Y184" s="148"/>
      <c r="Z184" s="148"/>
      <c r="AA184" s="148"/>
      <c r="AB184" s="148"/>
      <c r="AC184" s="148"/>
      <c r="AD184" s="148"/>
      <c r="AE184" s="148"/>
      <c r="AF184" s="148"/>
      <c r="AG184" s="148"/>
      <c r="AH184" s="148"/>
      <c r="AI184" s="148"/>
      <c r="AJ184" s="148"/>
      <c r="AK184" s="148"/>
      <c r="AL184" s="148"/>
      <c r="AM184" s="148"/>
      <c r="AN184" s="148"/>
      <c r="AO184" s="148"/>
      <c r="AP184" s="148"/>
      <c r="AQ184" s="148"/>
      <c r="AR184" s="148"/>
      <c r="AS184" s="148"/>
      <c r="AT184" s="148"/>
    </row>
    <row r="185" spans="1:46" s="169" customFormat="1" ht="60" customHeight="1" x14ac:dyDescent="0.2">
      <c r="A185" s="156" t="s">
        <v>301</v>
      </c>
      <c r="B185" s="157">
        <v>6880432.8718429999</v>
      </c>
      <c r="C185" s="157">
        <v>3321010.6558680004</v>
      </c>
      <c r="D185" s="157">
        <v>376915.59677100001</v>
      </c>
      <c r="E185" s="157">
        <v>210436.50073299999</v>
      </c>
      <c r="F185" s="157">
        <f t="shared" si="21"/>
        <v>10788795.625215</v>
      </c>
      <c r="G185" s="163">
        <v>9</v>
      </c>
      <c r="H185" s="163" t="s">
        <v>122</v>
      </c>
      <c r="I185" s="157">
        <f t="shared" si="19"/>
        <v>1198755.0694683334</v>
      </c>
      <c r="J185" s="148"/>
      <c r="K185" s="148"/>
      <c r="L185" s="172"/>
      <c r="M185" s="148"/>
      <c r="N185" s="148"/>
      <c r="O185" s="148"/>
      <c r="P185" s="148"/>
      <c r="Q185" s="148"/>
      <c r="R185" s="148"/>
      <c r="S185" s="148"/>
      <c r="T185" s="148"/>
      <c r="U185" s="148"/>
      <c r="V185" s="148"/>
      <c r="W185" s="148"/>
      <c r="X185" s="148"/>
      <c r="Y185" s="148"/>
      <c r="Z185" s="148"/>
      <c r="AA185" s="148"/>
      <c r="AB185" s="148"/>
      <c r="AC185" s="148"/>
      <c r="AD185" s="148"/>
      <c r="AE185" s="148"/>
      <c r="AF185" s="148"/>
      <c r="AG185" s="148"/>
      <c r="AH185" s="148"/>
      <c r="AI185" s="148"/>
      <c r="AJ185" s="148"/>
      <c r="AK185" s="148"/>
      <c r="AL185" s="148"/>
      <c r="AM185" s="148"/>
      <c r="AN185" s="148"/>
      <c r="AO185" s="148"/>
      <c r="AP185" s="148"/>
      <c r="AQ185" s="148"/>
      <c r="AR185" s="148"/>
      <c r="AS185" s="148"/>
      <c r="AT185" s="148"/>
    </row>
    <row r="186" spans="1:46" s="169" customFormat="1" ht="60" customHeight="1" x14ac:dyDescent="0.2">
      <c r="A186" s="156" t="s">
        <v>302</v>
      </c>
      <c r="B186" s="157">
        <v>55364364.576529205</v>
      </c>
      <c r="C186" s="157">
        <v>18118255.842754126</v>
      </c>
      <c r="D186" s="157">
        <v>9172273.1651499309</v>
      </c>
      <c r="E186" s="157">
        <v>1476017.45551997</v>
      </c>
      <c r="F186" s="157">
        <f t="shared" si="21"/>
        <v>84130911.039953232</v>
      </c>
      <c r="G186" s="157">
        <v>103</v>
      </c>
      <c r="H186" s="163" t="s">
        <v>96</v>
      </c>
      <c r="I186" s="157">
        <f t="shared" si="19"/>
        <v>816804.96155294403</v>
      </c>
      <c r="J186" s="148"/>
      <c r="K186" s="148"/>
      <c r="L186" s="148"/>
      <c r="M186" s="148"/>
      <c r="N186" s="148"/>
      <c r="O186" s="148"/>
      <c r="P186" s="148"/>
      <c r="Q186" s="148"/>
      <c r="R186" s="148"/>
      <c r="S186" s="148"/>
      <c r="T186" s="148"/>
      <c r="U186" s="148"/>
      <c r="V186" s="148"/>
      <c r="W186" s="148"/>
      <c r="X186" s="148"/>
      <c r="Y186" s="148"/>
      <c r="Z186" s="148"/>
      <c r="AA186" s="148"/>
      <c r="AB186" s="148"/>
      <c r="AC186" s="148"/>
      <c r="AD186" s="148"/>
      <c r="AE186" s="148"/>
      <c r="AF186" s="148"/>
      <c r="AG186" s="148"/>
      <c r="AH186" s="148"/>
      <c r="AI186" s="148"/>
      <c r="AJ186" s="148"/>
      <c r="AK186" s="148"/>
      <c r="AL186" s="148"/>
      <c r="AM186" s="148"/>
      <c r="AN186" s="148"/>
      <c r="AO186" s="148"/>
      <c r="AP186" s="148"/>
      <c r="AQ186" s="148"/>
      <c r="AR186" s="148"/>
      <c r="AS186" s="148"/>
      <c r="AT186" s="148"/>
    </row>
    <row r="187" spans="1:46" s="169" customFormat="1" ht="60" customHeight="1" x14ac:dyDescent="0.2">
      <c r="A187" s="156" t="s">
        <v>303</v>
      </c>
      <c r="B187" s="157">
        <v>12508876.609997999</v>
      </c>
      <c r="C187" s="157">
        <v>14846478.364899</v>
      </c>
      <c r="D187" s="157">
        <v>313656.82524099998</v>
      </c>
      <c r="E187" s="157">
        <v>462723.44165000005</v>
      </c>
      <c r="F187" s="157">
        <f t="shared" si="21"/>
        <v>28131735.241787996</v>
      </c>
      <c r="G187" s="157">
        <v>5846</v>
      </c>
      <c r="H187" s="163" t="s">
        <v>103</v>
      </c>
      <c r="I187" s="157">
        <f t="shared" si="19"/>
        <v>4812.133979094765</v>
      </c>
      <c r="J187" s="148"/>
      <c r="K187" s="148"/>
      <c r="L187" s="148"/>
      <c r="M187" s="148"/>
      <c r="N187" s="148"/>
      <c r="O187" s="148"/>
      <c r="P187" s="148"/>
      <c r="Q187" s="148"/>
      <c r="R187" s="148"/>
      <c r="S187" s="148"/>
      <c r="T187" s="148"/>
      <c r="U187" s="148"/>
      <c r="V187" s="148"/>
      <c r="W187" s="148"/>
      <c r="X187" s="148"/>
      <c r="Y187" s="148"/>
      <c r="Z187" s="148"/>
      <c r="AA187" s="148"/>
      <c r="AB187" s="148"/>
      <c r="AC187" s="148"/>
      <c r="AD187" s="148"/>
      <c r="AE187" s="148"/>
      <c r="AF187" s="148"/>
      <c r="AG187" s="148"/>
      <c r="AH187" s="148"/>
      <c r="AI187" s="148"/>
      <c r="AJ187" s="148"/>
      <c r="AK187" s="148"/>
      <c r="AL187" s="148"/>
      <c r="AM187" s="148"/>
      <c r="AN187" s="148"/>
      <c r="AO187" s="148"/>
      <c r="AP187" s="148"/>
      <c r="AQ187" s="148"/>
      <c r="AR187" s="148"/>
      <c r="AS187" s="148"/>
      <c r="AT187" s="148"/>
    </row>
    <row r="188" spans="1:46" s="169" customFormat="1" ht="60" customHeight="1" x14ac:dyDescent="0.2">
      <c r="A188" s="156" t="s">
        <v>304</v>
      </c>
      <c r="B188" s="157">
        <v>1770581.54</v>
      </c>
      <c r="C188" s="157">
        <v>1436245.17</v>
      </c>
      <c r="D188" s="157">
        <v>1124850.1200000001</v>
      </c>
      <c r="E188" s="157">
        <v>3598179.27</v>
      </c>
      <c r="F188" s="157">
        <f t="shared" si="21"/>
        <v>7929856.0999999996</v>
      </c>
      <c r="G188" s="157">
        <v>52</v>
      </c>
      <c r="H188" s="163" t="s">
        <v>109</v>
      </c>
      <c r="I188" s="157">
        <f t="shared" si="19"/>
        <v>152497.23269230768</v>
      </c>
      <c r="J188" s="148"/>
      <c r="K188" s="148"/>
      <c r="L188" s="148"/>
      <c r="M188" s="148"/>
      <c r="N188" s="148"/>
      <c r="O188" s="148"/>
      <c r="P188" s="148"/>
      <c r="Q188" s="148"/>
      <c r="R188" s="148"/>
      <c r="S188" s="148"/>
      <c r="T188" s="148"/>
      <c r="U188" s="148"/>
      <c r="V188" s="148"/>
      <c r="W188" s="148"/>
      <c r="X188" s="148"/>
      <c r="Y188" s="148"/>
      <c r="Z188" s="148"/>
      <c r="AA188" s="148"/>
      <c r="AB188" s="148"/>
      <c r="AC188" s="148"/>
      <c r="AD188" s="148"/>
      <c r="AE188" s="148"/>
      <c r="AF188" s="148"/>
      <c r="AG188" s="148"/>
      <c r="AH188" s="148"/>
      <c r="AI188" s="148"/>
      <c r="AJ188" s="148"/>
      <c r="AK188" s="148"/>
      <c r="AL188" s="148"/>
      <c r="AM188" s="148"/>
      <c r="AN188" s="148"/>
      <c r="AO188" s="148"/>
      <c r="AP188" s="148"/>
      <c r="AQ188" s="148"/>
      <c r="AR188" s="148"/>
      <c r="AS188" s="148"/>
      <c r="AT188" s="148"/>
    </row>
    <row r="189" spans="1:46" s="169" customFormat="1" ht="60" customHeight="1" x14ac:dyDescent="0.2">
      <c r="A189" s="156" t="s">
        <v>305</v>
      </c>
      <c r="B189" s="157">
        <v>7663285.1264999993</v>
      </c>
      <c r="C189" s="157">
        <v>2526076.1261349996</v>
      </c>
      <c r="D189" s="157">
        <v>551705.64714399993</v>
      </c>
      <c r="E189" s="157">
        <v>414883.50427000003</v>
      </c>
      <c r="F189" s="157">
        <f t="shared" si="21"/>
        <v>11155950.404048998</v>
      </c>
      <c r="G189" s="157">
        <v>4534</v>
      </c>
      <c r="H189" s="157" t="s">
        <v>306</v>
      </c>
      <c r="I189" s="157">
        <f>F189/G189</f>
        <v>2460.5095730147768</v>
      </c>
      <c r="J189" s="148"/>
      <c r="K189" s="148"/>
      <c r="L189" s="148"/>
      <c r="M189" s="148"/>
      <c r="N189" s="148"/>
      <c r="O189" s="148"/>
      <c r="P189" s="148"/>
      <c r="Q189" s="148"/>
      <c r="R189" s="148"/>
      <c r="S189" s="148"/>
      <c r="T189" s="148"/>
      <c r="U189" s="148"/>
      <c r="V189" s="148"/>
      <c r="W189" s="148"/>
      <c r="X189" s="148"/>
      <c r="Y189" s="148"/>
      <c r="Z189" s="148"/>
      <c r="AA189" s="148"/>
      <c r="AB189" s="148"/>
      <c r="AC189" s="148"/>
      <c r="AD189" s="148"/>
      <c r="AE189" s="148"/>
      <c r="AF189" s="148"/>
      <c r="AG189" s="148"/>
      <c r="AH189" s="148"/>
      <c r="AI189" s="148"/>
      <c r="AJ189" s="148"/>
      <c r="AK189" s="148"/>
      <c r="AL189" s="148"/>
      <c r="AM189" s="148"/>
      <c r="AN189" s="148"/>
      <c r="AO189" s="148"/>
      <c r="AP189" s="148"/>
      <c r="AQ189" s="148"/>
      <c r="AR189" s="148"/>
      <c r="AS189" s="148"/>
      <c r="AT189" s="148"/>
    </row>
    <row r="190" spans="1:46" s="169" customFormat="1" ht="60" customHeight="1" x14ac:dyDescent="0.2">
      <c r="A190" s="156" t="s">
        <v>307</v>
      </c>
      <c r="B190" s="157">
        <v>38624568.219999999</v>
      </c>
      <c r="C190" s="157">
        <v>7846290.4699999997</v>
      </c>
      <c r="D190" s="157">
        <v>456932.05</v>
      </c>
      <c r="E190" s="157">
        <v>279564.67</v>
      </c>
      <c r="F190" s="157">
        <f t="shared" si="21"/>
        <v>47207355.409999996</v>
      </c>
      <c r="G190" s="157">
        <v>1076</v>
      </c>
      <c r="H190" s="157" t="s">
        <v>306</v>
      </c>
      <c r="I190" s="157">
        <f>F190/G190</f>
        <v>43873.006886617099</v>
      </c>
      <c r="J190" s="148"/>
      <c r="K190" s="148"/>
      <c r="L190" s="148"/>
      <c r="M190" s="148"/>
      <c r="N190" s="148"/>
      <c r="O190" s="148"/>
      <c r="P190" s="148"/>
      <c r="Q190" s="148"/>
      <c r="R190" s="148"/>
      <c r="S190" s="148"/>
      <c r="T190" s="148"/>
      <c r="U190" s="148"/>
      <c r="V190" s="148"/>
      <c r="W190" s="148"/>
      <c r="X190" s="148"/>
      <c r="Y190" s="148"/>
      <c r="Z190" s="148"/>
      <c r="AA190" s="148"/>
      <c r="AB190" s="148"/>
      <c r="AC190" s="148"/>
      <c r="AD190" s="148"/>
      <c r="AE190" s="148"/>
      <c r="AF190" s="148"/>
      <c r="AG190" s="148"/>
      <c r="AH190" s="148"/>
      <c r="AI190" s="148"/>
      <c r="AJ190" s="148"/>
      <c r="AK190" s="148"/>
      <c r="AL190" s="148"/>
      <c r="AM190" s="148"/>
      <c r="AN190" s="148"/>
      <c r="AO190" s="148"/>
      <c r="AP190" s="148"/>
      <c r="AQ190" s="148"/>
      <c r="AR190" s="148"/>
      <c r="AS190" s="148"/>
      <c r="AT190" s="148"/>
    </row>
    <row r="191" spans="1:46" s="169" customFormat="1" ht="60" customHeight="1" x14ac:dyDescent="0.2">
      <c r="A191" s="156" t="s">
        <v>308</v>
      </c>
      <c r="B191" s="157">
        <v>5619732.0977370003</v>
      </c>
      <c r="C191" s="157">
        <v>1857488.5475270001</v>
      </c>
      <c r="D191" s="157">
        <v>430717.46136800008</v>
      </c>
      <c r="E191" s="157">
        <v>902669.50835700007</v>
      </c>
      <c r="F191" s="157">
        <f t="shared" si="21"/>
        <v>8810607.6149890013</v>
      </c>
      <c r="G191" s="157">
        <v>490</v>
      </c>
      <c r="H191" s="157" t="s">
        <v>306</v>
      </c>
      <c r="I191" s="157">
        <f>F191/G191</f>
        <v>17980.831867324494</v>
      </c>
      <c r="J191" s="148"/>
      <c r="K191" s="148"/>
      <c r="L191" s="148"/>
      <c r="M191" s="148"/>
      <c r="N191" s="148"/>
      <c r="O191" s="148"/>
      <c r="P191" s="148"/>
      <c r="Q191" s="148"/>
      <c r="R191" s="148"/>
      <c r="S191" s="148"/>
      <c r="T191" s="148"/>
      <c r="U191" s="148"/>
      <c r="V191" s="148"/>
      <c r="W191" s="148"/>
      <c r="X191" s="148"/>
      <c r="Y191" s="148"/>
      <c r="Z191" s="148"/>
      <c r="AA191" s="148"/>
      <c r="AB191" s="148"/>
      <c r="AC191" s="148"/>
      <c r="AD191" s="148"/>
      <c r="AE191" s="148"/>
      <c r="AF191" s="148"/>
      <c r="AG191" s="148"/>
      <c r="AH191" s="148"/>
      <c r="AI191" s="148"/>
      <c r="AJ191" s="148"/>
      <c r="AK191" s="148"/>
      <c r="AL191" s="148"/>
      <c r="AM191" s="148"/>
      <c r="AN191" s="148"/>
      <c r="AO191" s="148"/>
      <c r="AP191" s="148"/>
      <c r="AQ191" s="148"/>
      <c r="AR191" s="148"/>
      <c r="AS191" s="148"/>
      <c r="AT191" s="148"/>
    </row>
    <row r="192" spans="1:46" s="183" customFormat="1" ht="19.5" thickBot="1" x14ac:dyDescent="0.3">
      <c r="A192" s="179" t="s">
        <v>19</v>
      </c>
      <c r="B192" s="180">
        <f>SUM(B5:B191)</f>
        <v>3306305065.6823859</v>
      </c>
      <c r="C192" s="180">
        <f>SUM(C5:C191)</f>
        <v>1479578875.0918961</v>
      </c>
      <c r="D192" s="180">
        <f>SUM(D5:D191)</f>
        <v>223072236.95333433</v>
      </c>
      <c r="E192" s="180">
        <f>SUM(E5:E191)</f>
        <v>307037072.45488584</v>
      </c>
      <c r="F192" s="180">
        <f>SUM(F5:F191)</f>
        <v>5315993250.1825056</v>
      </c>
      <c r="G192" s="181"/>
      <c r="H192" s="181"/>
      <c r="I192" s="181"/>
      <c r="J192" s="182"/>
      <c r="K192" s="182"/>
      <c r="L192" s="182"/>
      <c r="M192" s="182"/>
      <c r="N192" s="182"/>
      <c r="O192" s="182"/>
      <c r="P192" s="182"/>
      <c r="Q192" s="182"/>
      <c r="R192" s="182"/>
      <c r="S192" s="182"/>
      <c r="T192" s="182"/>
      <c r="U192" s="182"/>
      <c r="V192" s="182"/>
      <c r="W192" s="182"/>
      <c r="X192" s="182"/>
      <c r="Y192" s="182"/>
      <c r="Z192" s="182"/>
      <c r="AA192" s="182"/>
      <c r="AB192" s="182"/>
      <c r="AC192" s="182"/>
      <c r="AD192" s="182"/>
      <c r="AE192" s="182"/>
      <c r="AF192" s="182"/>
      <c r="AG192" s="182"/>
      <c r="AH192" s="182"/>
      <c r="AI192" s="182"/>
      <c r="AJ192" s="182"/>
      <c r="AK192" s="182"/>
      <c r="AL192" s="182"/>
      <c r="AM192" s="182"/>
      <c r="AN192" s="182"/>
      <c r="AO192" s="182"/>
      <c r="AP192" s="182"/>
      <c r="AQ192" s="182"/>
      <c r="AR192" s="182"/>
      <c r="AS192" s="182"/>
      <c r="AT192" s="182"/>
    </row>
    <row r="193" ht="16.5" thickTop="1" x14ac:dyDescent="0.2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topLeftCell="A84" workbookViewId="0">
      <selection activeCell="A90" sqref="A90:XFD207"/>
    </sheetView>
  </sheetViews>
  <sheetFormatPr defaultColWidth="7.875" defaultRowHeight="18.75" x14ac:dyDescent="0.3"/>
  <cols>
    <col min="1" max="1" width="18.375" style="204" customWidth="1"/>
    <col min="2" max="2" width="12.25" style="204" bestFit="1" customWidth="1"/>
    <col min="3" max="5" width="11.25" style="204" bestFit="1" customWidth="1"/>
    <col min="6" max="6" width="12.25" style="204" bestFit="1" customWidth="1"/>
    <col min="7" max="7" width="9.875" style="204" bestFit="1" customWidth="1"/>
    <col min="8" max="8" width="7.875" style="205"/>
    <col min="9" max="9" width="16.625" style="206" customWidth="1"/>
    <col min="10" max="256" width="7.875" style="204"/>
    <col min="257" max="257" width="18.375" style="204" customWidth="1"/>
    <col min="258" max="258" width="12.25" style="204" bestFit="1" customWidth="1"/>
    <col min="259" max="261" width="11.25" style="204" bestFit="1" customWidth="1"/>
    <col min="262" max="262" width="12.25" style="204" bestFit="1" customWidth="1"/>
    <col min="263" max="263" width="9.875" style="204" bestFit="1" customWidth="1"/>
    <col min="264" max="264" width="7.875" style="204"/>
    <col min="265" max="265" width="16.625" style="204" customWidth="1"/>
    <col min="266" max="512" width="7.875" style="204"/>
    <col min="513" max="513" width="18.375" style="204" customWidth="1"/>
    <col min="514" max="514" width="12.25" style="204" bestFit="1" customWidth="1"/>
    <col min="515" max="517" width="11.25" style="204" bestFit="1" customWidth="1"/>
    <col min="518" max="518" width="12.25" style="204" bestFit="1" customWidth="1"/>
    <col min="519" max="519" width="9.875" style="204" bestFit="1" customWidth="1"/>
    <col min="520" max="520" width="7.875" style="204"/>
    <col min="521" max="521" width="16.625" style="204" customWidth="1"/>
    <col min="522" max="768" width="7.875" style="204"/>
    <col min="769" max="769" width="18.375" style="204" customWidth="1"/>
    <col min="770" max="770" width="12.25" style="204" bestFit="1" customWidth="1"/>
    <col min="771" max="773" width="11.25" style="204" bestFit="1" customWidth="1"/>
    <col min="774" max="774" width="12.25" style="204" bestFit="1" customWidth="1"/>
    <col min="775" max="775" width="9.875" style="204" bestFit="1" customWidth="1"/>
    <col min="776" max="776" width="7.875" style="204"/>
    <col min="777" max="777" width="16.625" style="204" customWidth="1"/>
    <col min="778" max="1024" width="7.875" style="204"/>
    <col min="1025" max="1025" width="18.375" style="204" customWidth="1"/>
    <col min="1026" max="1026" width="12.25" style="204" bestFit="1" customWidth="1"/>
    <col min="1027" max="1029" width="11.25" style="204" bestFit="1" customWidth="1"/>
    <col min="1030" max="1030" width="12.25" style="204" bestFit="1" customWidth="1"/>
    <col min="1031" max="1031" width="9.875" style="204" bestFit="1" customWidth="1"/>
    <col min="1032" max="1032" width="7.875" style="204"/>
    <col min="1033" max="1033" width="16.625" style="204" customWidth="1"/>
    <col min="1034" max="1280" width="7.875" style="204"/>
    <col min="1281" max="1281" width="18.375" style="204" customWidth="1"/>
    <col min="1282" max="1282" width="12.25" style="204" bestFit="1" customWidth="1"/>
    <col min="1283" max="1285" width="11.25" style="204" bestFit="1" customWidth="1"/>
    <col min="1286" max="1286" width="12.25" style="204" bestFit="1" customWidth="1"/>
    <col min="1287" max="1287" width="9.875" style="204" bestFit="1" customWidth="1"/>
    <col min="1288" max="1288" width="7.875" style="204"/>
    <col min="1289" max="1289" width="16.625" style="204" customWidth="1"/>
    <col min="1290" max="1536" width="7.875" style="204"/>
    <col min="1537" max="1537" width="18.375" style="204" customWidth="1"/>
    <col min="1538" max="1538" width="12.25" style="204" bestFit="1" customWidth="1"/>
    <col min="1539" max="1541" width="11.25" style="204" bestFit="1" customWidth="1"/>
    <col min="1542" max="1542" width="12.25" style="204" bestFit="1" customWidth="1"/>
    <col min="1543" max="1543" width="9.875" style="204" bestFit="1" customWidth="1"/>
    <col min="1544" max="1544" width="7.875" style="204"/>
    <col min="1545" max="1545" width="16.625" style="204" customWidth="1"/>
    <col min="1546" max="1792" width="7.875" style="204"/>
    <col min="1793" max="1793" width="18.375" style="204" customWidth="1"/>
    <col min="1794" max="1794" width="12.25" style="204" bestFit="1" customWidth="1"/>
    <col min="1795" max="1797" width="11.25" style="204" bestFit="1" customWidth="1"/>
    <col min="1798" max="1798" width="12.25" style="204" bestFit="1" customWidth="1"/>
    <col min="1799" max="1799" width="9.875" style="204" bestFit="1" customWidth="1"/>
    <col min="1800" max="1800" width="7.875" style="204"/>
    <col min="1801" max="1801" width="16.625" style="204" customWidth="1"/>
    <col min="1802" max="2048" width="7.875" style="204"/>
    <col min="2049" max="2049" width="18.375" style="204" customWidth="1"/>
    <col min="2050" max="2050" width="12.25" style="204" bestFit="1" customWidth="1"/>
    <col min="2051" max="2053" width="11.25" style="204" bestFit="1" customWidth="1"/>
    <col min="2054" max="2054" width="12.25" style="204" bestFit="1" customWidth="1"/>
    <col min="2055" max="2055" width="9.875" style="204" bestFit="1" customWidth="1"/>
    <col min="2056" max="2056" width="7.875" style="204"/>
    <col min="2057" max="2057" width="16.625" style="204" customWidth="1"/>
    <col min="2058" max="2304" width="7.875" style="204"/>
    <col min="2305" max="2305" width="18.375" style="204" customWidth="1"/>
    <col min="2306" max="2306" width="12.25" style="204" bestFit="1" customWidth="1"/>
    <col min="2307" max="2309" width="11.25" style="204" bestFit="1" customWidth="1"/>
    <col min="2310" max="2310" width="12.25" style="204" bestFit="1" customWidth="1"/>
    <col min="2311" max="2311" width="9.875" style="204" bestFit="1" customWidth="1"/>
    <col min="2312" max="2312" width="7.875" style="204"/>
    <col min="2313" max="2313" width="16.625" style="204" customWidth="1"/>
    <col min="2314" max="2560" width="7.875" style="204"/>
    <col min="2561" max="2561" width="18.375" style="204" customWidth="1"/>
    <col min="2562" max="2562" width="12.25" style="204" bestFit="1" customWidth="1"/>
    <col min="2563" max="2565" width="11.25" style="204" bestFit="1" customWidth="1"/>
    <col min="2566" max="2566" width="12.25" style="204" bestFit="1" customWidth="1"/>
    <col min="2567" max="2567" width="9.875" style="204" bestFit="1" customWidth="1"/>
    <col min="2568" max="2568" width="7.875" style="204"/>
    <col min="2569" max="2569" width="16.625" style="204" customWidth="1"/>
    <col min="2570" max="2816" width="7.875" style="204"/>
    <col min="2817" max="2817" width="18.375" style="204" customWidth="1"/>
    <col min="2818" max="2818" width="12.25" style="204" bestFit="1" customWidth="1"/>
    <col min="2819" max="2821" width="11.25" style="204" bestFit="1" customWidth="1"/>
    <col min="2822" max="2822" width="12.25" style="204" bestFit="1" customWidth="1"/>
    <col min="2823" max="2823" width="9.875" style="204" bestFit="1" customWidth="1"/>
    <col min="2824" max="2824" width="7.875" style="204"/>
    <col min="2825" max="2825" width="16.625" style="204" customWidth="1"/>
    <col min="2826" max="3072" width="7.875" style="204"/>
    <col min="3073" max="3073" width="18.375" style="204" customWidth="1"/>
    <col min="3074" max="3074" width="12.25" style="204" bestFit="1" customWidth="1"/>
    <col min="3075" max="3077" width="11.25" style="204" bestFit="1" customWidth="1"/>
    <col min="3078" max="3078" width="12.25" style="204" bestFit="1" customWidth="1"/>
    <col min="3079" max="3079" width="9.875" style="204" bestFit="1" customWidth="1"/>
    <col min="3080" max="3080" width="7.875" style="204"/>
    <col min="3081" max="3081" width="16.625" style="204" customWidth="1"/>
    <col min="3082" max="3328" width="7.875" style="204"/>
    <col min="3329" max="3329" width="18.375" style="204" customWidth="1"/>
    <col min="3330" max="3330" width="12.25" style="204" bestFit="1" customWidth="1"/>
    <col min="3331" max="3333" width="11.25" style="204" bestFit="1" customWidth="1"/>
    <col min="3334" max="3334" width="12.25" style="204" bestFit="1" customWidth="1"/>
    <col min="3335" max="3335" width="9.875" style="204" bestFit="1" customWidth="1"/>
    <col min="3336" max="3336" width="7.875" style="204"/>
    <col min="3337" max="3337" width="16.625" style="204" customWidth="1"/>
    <col min="3338" max="3584" width="7.875" style="204"/>
    <col min="3585" max="3585" width="18.375" style="204" customWidth="1"/>
    <col min="3586" max="3586" width="12.25" style="204" bestFit="1" customWidth="1"/>
    <col min="3587" max="3589" width="11.25" style="204" bestFit="1" customWidth="1"/>
    <col min="3590" max="3590" width="12.25" style="204" bestFit="1" customWidth="1"/>
    <col min="3591" max="3591" width="9.875" style="204" bestFit="1" customWidth="1"/>
    <col min="3592" max="3592" width="7.875" style="204"/>
    <col min="3593" max="3593" width="16.625" style="204" customWidth="1"/>
    <col min="3594" max="3840" width="7.875" style="204"/>
    <col min="3841" max="3841" width="18.375" style="204" customWidth="1"/>
    <col min="3842" max="3842" width="12.25" style="204" bestFit="1" customWidth="1"/>
    <col min="3843" max="3845" width="11.25" style="204" bestFit="1" customWidth="1"/>
    <col min="3846" max="3846" width="12.25" style="204" bestFit="1" customWidth="1"/>
    <col min="3847" max="3847" width="9.875" style="204" bestFit="1" customWidth="1"/>
    <col min="3848" max="3848" width="7.875" style="204"/>
    <col min="3849" max="3849" width="16.625" style="204" customWidth="1"/>
    <col min="3850" max="4096" width="7.875" style="204"/>
    <col min="4097" max="4097" width="18.375" style="204" customWidth="1"/>
    <col min="4098" max="4098" width="12.25" style="204" bestFit="1" customWidth="1"/>
    <col min="4099" max="4101" width="11.25" style="204" bestFit="1" customWidth="1"/>
    <col min="4102" max="4102" width="12.25" style="204" bestFit="1" customWidth="1"/>
    <col min="4103" max="4103" width="9.875" style="204" bestFit="1" customWidth="1"/>
    <col min="4104" max="4104" width="7.875" style="204"/>
    <col min="4105" max="4105" width="16.625" style="204" customWidth="1"/>
    <col min="4106" max="4352" width="7.875" style="204"/>
    <col min="4353" max="4353" width="18.375" style="204" customWidth="1"/>
    <col min="4354" max="4354" width="12.25" style="204" bestFit="1" customWidth="1"/>
    <col min="4355" max="4357" width="11.25" style="204" bestFit="1" customWidth="1"/>
    <col min="4358" max="4358" width="12.25" style="204" bestFit="1" customWidth="1"/>
    <col min="4359" max="4359" width="9.875" style="204" bestFit="1" customWidth="1"/>
    <col min="4360" max="4360" width="7.875" style="204"/>
    <col min="4361" max="4361" width="16.625" style="204" customWidth="1"/>
    <col min="4362" max="4608" width="7.875" style="204"/>
    <col min="4609" max="4609" width="18.375" style="204" customWidth="1"/>
    <col min="4610" max="4610" width="12.25" style="204" bestFit="1" customWidth="1"/>
    <col min="4611" max="4613" width="11.25" style="204" bestFit="1" customWidth="1"/>
    <col min="4614" max="4614" width="12.25" style="204" bestFit="1" customWidth="1"/>
    <col min="4615" max="4615" width="9.875" style="204" bestFit="1" customWidth="1"/>
    <col min="4616" max="4616" width="7.875" style="204"/>
    <col min="4617" max="4617" width="16.625" style="204" customWidth="1"/>
    <col min="4618" max="4864" width="7.875" style="204"/>
    <col min="4865" max="4865" width="18.375" style="204" customWidth="1"/>
    <col min="4866" max="4866" width="12.25" style="204" bestFit="1" customWidth="1"/>
    <col min="4867" max="4869" width="11.25" style="204" bestFit="1" customWidth="1"/>
    <col min="4870" max="4870" width="12.25" style="204" bestFit="1" customWidth="1"/>
    <col min="4871" max="4871" width="9.875" style="204" bestFit="1" customWidth="1"/>
    <col min="4872" max="4872" width="7.875" style="204"/>
    <col min="4873" max="4873" width="16.625" style="204" customWidth="1"/>
    <col min="4874" max="5120" width="7.875" style="204"/>
    <col min="5121" max="5121" width="18.375" style="204" customWidth="1"/>
    <col min="5122" max="5122" width="12.25" style="204" bestFit="1" customWidth="1"/>
    <col min="5123" max="5125" width="11.25" style="204" bestFit="1" customWidth="1"/>
    <col min="5126" max="5126" width="12.25" style="204" bestFit="1" customWidth="1"/>
    <col min="5127" max="5127" width="9.875" style="204" bestFit="1" customWidth="1"/>
    <col min="5128" max="5128" width="7.875" style="204"/>
    <col min="5129" max="5129" width="16.625" style="204" customWidth="1"/>
    <col min="5130" max="5376" width="7.875" style="204"/>
    <col min="5377" max="5377" width="18.375" style="204" customWidth="1"/>
    <col min="5378" max="5378" width="12.25" style="204" bestFit="1" customWidth="1"/>
    <col min="5379" max="5381" width="11.25" style="204" bestFit="1" customWidth="1"/>
    <col min="5382" max="5382" width="12.25" style="204" bestFit="1" customWidth="1"/>
    <col min="5383" max="5383" width="9.875" style="204" bestFit="1" customWidth="1"/>
    <col min="5384" max="5384" width="7.875" style="204"/>
    <col min="5385" max="5385" width="16.625" style="204" customWidth="1"/>
    <col min="5386" max="5632" width="7.875" style="204"/>
    <col min="5633" max="5633" width="18.375" style="204" customWidth="1"/>
    <col min="5634" max="5634" width="12.25" style="204" bestFit="1" customWidth="1"/>
    <col min="5635" max="5637" width="11.25" style="204" bestFit="1" customWidth="1"/>
    <col min="5638" max="5638" width="12.25" style="204" bestFit="1" customWidth="1"/>
    <col min="5639" max="5639" width="9.875" style="204" bestFit="1" customWidth="1"/>
    <col min="5640" max="5640" width="7.875" style="204"/>
    <col min="5641" max="5641" width="16.625" style="204" customWidth="1"/>
    <col min="5642" max="5888" width="7.875" style="204"/>
    <col min="5889" max="5889" width="18.375" style="204" customWidth="1"/>
    <col min="5890" max="5890" width="12.25" style="204" bestFit="1" customWidth="1"/>
    <col min="5891" max="5893" width="11.25" style="204" bestFit="1" customWidth="1"/>
    <col min="5894" max="5894" width="12.25" style="204" bestFit="1" customWidth="1"/>
    <col min="5895" max="5895" width="9.875" style="204" bestFit="1" customWidth="1"/>
    <col min="5896" max="5896" width="7.875" style="204"/>
    <col min="5897" max="5897" width="16.625" style="204" customWidth="1"/>
    <col min="5898" max="6144" width="7.875" style="204"/>
    <col min="6145" max="6145" width="18.375" style="204" customWidth="1"/>
    <col min="6146" max="6146" width="12.25" style="204" bestFit="1" customWidth="1"/>
    <col min="6147" max="6149" width="11.25" style="204" bestFit="1" customWidth="1"/>
    <col min="6150" max="6150" width="12.25" style="204" bestFit="1" customWidth="1"/>
    <col min="6151" max="6151" width="9.875" style="204" bestFit="1" customWidth="1"/>
    <col min="6152" max="6152" width="7.875" style="204"/>
    <col min="6153" max="6153" width="16.625" style="204" customWidth="1"/>
    <col min="6154" max="6400" width="7.875" style="204"/>
    <col min="6401" max="6401" width="18.375" style="204" customWidth="1"/>
    <col min="6402" max="6402" width="12.25" style="204" bestFit="1" customWidth="1"/>
    <col min="6403" max="6405" width="11.25" style="204" bestFit="1" customWidth="1"/>
    <col min="6406" max="6406" width="12.25" style="204" bestFit="1" customWidth="1"/>
    <col min="6407" max="6407" width="9.875" style="204" bestFit="1" customWidth="1"/>
    <col min="6408" max="6408" width="7.875" style="204"/>
    <col min="6409" max="6409" width="16.625" style="204" customWidth="1"/>
    <col min="6410" max="6656" width="7.875" style="204"/>
    <col min="6657" max="6657" width="18.375" style="204" customWidth="1"/>
    <col min="6658" max="6658" width="12.25" style="204" bestFit="1" customWidth="1"/>
    <col min="6659" max="6661" width="11.25" style="204" bestFit="1" customWidth="1"/>
    <col min="6662" max="6662" width="12.25" style="204" bestFit="1" customWidth="1"/>
    <col min="6663" max="6663" width="9.875" style="204" bestFit="1" customWidth="1"/>
    <col min="6664" max="6664" width="7.875" style="204"/>
    <col min="6665" max="6665" width="16.625" style="204" customWidth="1"/>
    <col min="6666" max="6912" width="7.875" style="204"/>
    <col min="6913" max="6913" width="18.375" style="204" customWidth="1"/>
    <col min="6914" max="6914" width="12.25" style="204" bestFit="1" customWidth="1"/>
    <col min="6915" max="6917" width="11.25" style="204" bestFit="1" customWidth="1"/>
    <col min="6918" max="6918" width="12.25" style="204" bestFit="1" customWidth="1"/>
    <col min="6919" max="6919" width="9.875" style="204" bestFit="1" customWidth="1"/>
    <col min="6920" max="6920" width="7.875" style="204"/>
    <col min="6921" max="6921" width="16.625" style="204" customWidth="1"/>
    <col min="6922" max="7168" width="7.875" style="204"/>
    <col min="7169" max="7169" width="18.375" style="204" customWidth="1"/>
    <col min="7170" max="7170" width="12.25" style="204" bestFit="1" customWidth="1"/>
    <col min="7171" max="7173" width="11.25" style="204" bestFit="1" customWidth="1"/>
    <col min="7174" max="7174" width="12.25" style="204" bestFit="1" customWidth="1"/>
    <col min="7175" max="7175" width="9.875" style="204" bestFit="1" customWidth="1"/>
    <col min="7176" max="7176" width="7.875" style="204"/>
    <col min="7177" max="7177" width="16.625" style="204" customWidth="1"/>
    <col min="7178" max="7424" width="7.875" style="204"/>
    <col min="7425" max="7425" width="18.375" style="204" customWidth="1"/>
    <col min="7426" max="7426" width="12.25" style="204" bestFit="1" customWidth="1"/>
    <col min="7427" max="7429" width="11.25" style="204" bestFit="1" customWidth="1"/>
    <col min="7430" max="7430" width="12.25" style="204" bestFit="1" customWidth="1"/>
    <col min="7431" max="7431" width="9.875" style="204" bestFit="1" customWidth="1"/>
    <col min="7432" max="7432" width="7.875" style="204"/>
    <col min="7433" max="7433" width="16.625" style="204" customWidth="1"/>
    <col min="7434" max="7680" width="7.875" style="204"/>
    <col min="7681" max="7681" width="18.375" style="204" customWidth="1"/>
    <col min="7682" max="7682" width="12.25" style="204" bestFit="1" customWidth="1"/>
    <col min="7683" max="7685" width="11.25" style="204" bestFit="1" customWidth="1"/>
    <col min="7686" max="7686" width="12.25" style="204" bestFit="1" customWidth="1"/>
    <col min="7687" max="7687" width="9.875" style="204" bestFit="1" customWidth="1"/>
    <col min="7688" max="7688" width="7.875" style="204"/>
    <col min="7689" max="7689" width="16.625" style="204" customWidth="1"/>
    <col min="7690" max="7936" width="7.875" style="204"/>
    <col min="7937" max="7937" width="18.375" style="204" customWidth="1"/>
    <col min="7938" max="7938" width="12.25" style="204" bestFit="1" customWidth="1"/>
    <col min="7939" max="7941" width="11.25" style="204" bestFit="1" customWidth="1"/>
    <col min="7942" max="7942" width="12.25" style="204" bestFit="1" customWidth="1"/>
    <col min="7943" max="7943" width="9.875" style="204" bestFit="1" customWidth="1"/>
    <col min="7944" max="7944" width="7.875" style="204"/>
    <col min="7945" max="7945" width="16.625" style="204" customWidth="1"/>
    <col min="7946" max="8192" width="7.875" style="204"/>
    <col min="8193" max="8193" width="18.375" style="204" customWidth="1"/>
    <col min="8194" max="8194" width="12.25" style="204" bestFit="1" customWidth="1"/>
    <col min="8195" max="8197" width="11.25" style="204" bestFit="1" customWidth="1"/>
    <col min="8198" max="8198" width="12.25" style="204" bestFit="1" customWidth="1"/>
    <col min="8199" max="8199" width="9.875" style="204" bestFit="1" customWidth="1"/>
    <col min="8200" max="8200" width="7.875" style="204"/>
    <col min="8201" max="8201" width="16.625" style="204" customWidth="1"/>
    <col min="8202" max="8448" width="7.875" style="204"/>
    <col min="8449" max="8449" width="18.375" style="204" customWidth="1"/>
    <col min="8450" max="8450" width="12.25" style="204" bestFit="1" customWidth="1"/>
    <col min="8451" max="8453" width="11.25" style="204" bestFit="1" customWidth="1"/>
    <col min="8454" max="8454" width="12.25" style="204" bestFit="1" customWidth="1"/>
    <col min="8455" max="8455" width="9.875" style="204" bestFit="1" customWidth="1"/>
    <col min="8456" max="8456" width="7.875" style="204"/>
    <col min="8457" max="8457" width="16.625" style="204" customWidth="1"/>
    <col min="8458" max="8704" width="7.875" style="204"/>
    <col min="8705" max="8705" width="18.375" style="204" customWidth="1"/>
    <col min="8706" max="8706" width="12.25" style="204" bestFit="1" customWidth="1"/>
    <col min="8707" max="8709" width="11.25" style="204" bestFit="1" customWidth="1"/>
    <col min="8710" max="8710" width="12.25" style="204" bestFit="1" customWidth="1"/>
    <col min="8711" max="8711" width="9.875" style="204" bestFit="1" customWidth="1"/>
    <col min="8712" max="8712" width="7.875" style="204"/>
    <col min="8713" max="8713" width="16.625" style="204" customWidth="1"/>
    <col min="8714" max="8960" width="7.875" style="204"/>
    <col min="8961" max="8961" width="18.375" style="204" customWidth="1"/>
    <col min="8962" max="8962" width="12.25" style="204" bestFit="1" customWidth="1"/>
    <col min="8963" max="8965" width="11.25" style="204" bestFit="1" customWidth="1"/>
    <col min="8966" max="8966" width="12.25" style="204" bestFit="1" customWidth="1"/>
    <col min="8967" max="8967" width="9.875" style="204" bestFit="1" customWidth="1"/>
    <col min="8968" max="8968" width="7.875" style="204"/>
    <col min="8969" max="8969" width="16.625" style="204" customWidth="1"/>
    <col min="8970" max="9216" width="7.875" style="204"/>
    <col min="9217" max="9217" width="18.375" style="204" customWidth="1"/>
    <col min="9218" max="9218" width="12.25" style="204" bestFit="1" customWidth="1"/>
    <col min="9219" max="9221" width="11.25" style="204" bestFit="1" customWidth="1"/>
    <col min="9222" max="9222" width="12.25" style="204" bestFit="1" customWidth="1"/>
    <col min="9223" max="9223" width="9.875" style="204" bestFit="1" customWidth="1"/>
    <col min="9224" max="9224" width="7.875" style="204"/>
    <col min="9225" max="9225" width="16.625" style="204" customWidth="1"/>
    <col min="9226" max="9472" width="7.875" style="204"/>
    <col min="9473" max="9473" width="18.375" style="204" customWidth="1"/>
    <col min="9474" max="9474" width="12.25" style="204" bestFit="1" customWidth="1"/>
    <col min="9475" max="9477" width="11.25" style="204" bestFit="1" customWidth="1"/>
    <col min="9478" max="9478" width="12.25" style="204" bestFit="1" customWidth="1"/>
    <col min="9479" max="9479" width="9.875" style="204" bestFit="1" customWidth="1"/>
    <col min="9480" max="9480" width="7.875" style="204"/>
    <col min="9481" max="9481" width="16.625" style="204" customWidth="1"/>
    <col min="9482" max="9728" width="7.875" style="204"/>
    <col min="9729" max="9729" width="18.375" style="204" customWidth="1"/>
    <col min="9730" max="9730" width="12.25" style="204" bestFit="1" customWidth="1"/>
    <col min="9731" max="9733" width="11.25" style="204" bestFit="1" customWidth="1"/>
    <col min="9734" max="9734" width="12.25" style="204" bestFit="1" customWidth="1"/>
    <col min="9735" max="9735" width="9.875" style="204" bestFit="1" customWidth="1"/>
    <col min="9736" max="9736" width="7.875" style="204"/>
    <col min="9737" max="9737" width="16.625" style="204" customWidth="1"/>
    <col min="9738" max="9984" width="7.875" style="204"/>
    <col min="9985" max="9985" width="18.375" style="204" customWidth="1"/>
    <col min="9986" max="9986" width="12.25" style="204" bestFit="1" customWidth="1"/>
    <col min="9987" max="9989" width="11.25" style="204" bestFit="1" customWidth="1"/>
    <col min="9990" max="9990" width="12.25" style="204" bestFit="1" customWidth="1"/>
    <col min="9991" max="9991" width="9.875" style="204" bestFit="1" customWidth="1"/>
    <col min="9992" max="9992" width="7.875" style="204"/>
    <col min="9993" max="9993" width="16.625" style="204" customWidth="1"/>
    <col min="9994" max="10240" width="7.875" style="204"/>
    <col min="10241" max="10241" width="18.375" style="204" customWidth="1"/>
    <col min="10242" max="10242" width="12.25" style="204" bestFit="1" customWidth="1"/>
    <col min="10243" max="10245" width="11.25" style="204" bestFit="1" customWidth="1"/>
    <col min="10246" max="10246" width="12.25" style="204" bestFit="1" customWidth="1"/>
    <col min="10247" max="10247" width="9.875" style="204" bestFit="1" customWidth="1"/>
    <col min="10248" max="10248" width="7.875" style="204"/>
    <col min="10249" max="10249" width="16.625" style="204" customWidth="1"/>
    <col min="10250" max="10496" width="7.875" style="204"/>
    <col min="10497" max="10497" width="18.375" style="204" customWidth="1"/>
    <col min="10498" max="10498" width="12.25" style="204" bestFit="1" customWidth="1"/>
    <col min="10499" max="10501" width="11.25" style="204" bestFit="1" customWidth="1"/>
    <col min="10502" max="10502" width="12.25" style="204" bestFit="1" customWidth="1"/>
    <col min="10503" max="10503" width="9.875" style="204" bestFit="1" customWidth="1"/>
    <col min="10504" max="10504" width="7.875" style="204"/>
    <col min="10505" max="10505" width="16.625" style="204" customWidth="1"/>
    <col min="10506" max="10752" width="7.875" style="204"/>
    <col min="10753" max="10753" width="18.375" style="204" customWidth="1"/>
    <col min="10754" max="10754" width="12.25" style="204" bestFit="1" customWidth="1"/>
    <col min="10755" max="10757" width="11.25" style="204" bestFit="1" customWidth="1"/>
    <col min="10758" max="10758" width="12.25" style="204" bestFit="1" customWidth="1"/>
    <col min="10759" max="10759" width="9.875" style="204" bestFit="1" customWidth="1"/>
    <col min="10760" max="10760" width="7.875" style="204"/>
    <col min="10761" max="10761" width="16.625" style="204" customWidth="1"/>
    <col min="10762" max="11008" width="7.875" style="204"/>
    <col min="11009" max="11009" width="18.375" style="204" customWidth="1"/>
    <col min="11010" max="11010" width="12.25" style="204" bestFit="1" customWidth="1"/>
    <col min="11011" max="11013" width="11.25" style="204" bestFit="1" customWidth="1"/>
    <col min="11014" max="11014" width="12.25" style="204" bestFit="1" customWidth="1"/>
    <col min="11015" max="11015" width="9.875" style="204" bestFit="1" customWidth="1"/>
    <col min="11016" max="11016" width="7.875" style="204"/>
    <col min="11017" max="11017" width="16.625" style="204" customWidth="1"/>
    <col min="11018" max="11264" width="7.875" style="204"/>
    <col min="11265" max="11265" width="18.375" style="204" customWidth="1"/>
    <col min="11266" max="11266" width="12.25" style="204" bestFit="1" customWidth="1"/>
    <col min="11267" max="11269" width="11.25" style="204" bestFit="1" customWidth="1"/>
    <col min="11270" max="11270" width="12.25" style="204" bestFit="1" customWidth="1"/>
    <col min="11271" max="11271" width="9.875" style="204" bestFit="1" customWidth="1"/>
    <col min="11272" max="11272" width="7.875" style="204"/>
    <col min="11273" max="11273" width="16.625" style="204" customWidth="1"/>
    <col min="11274" max="11520" width="7.875" style="204"/>
    <col min="11521" max="11521" width="18.375" style="204" customWidth="1"/>
    <col min="11522" max="11522" width="12.25" style="204" bestFit="1" customWidth="1"/>
    <col min="11523" max="11525" width="11.25" style="204" bestFit="1" customWidth="1"/>
    <col min="11526" max="11526" width="12.25" style="204" bestFit="1" customWidth="1"/>
    <col min="11527" max="11527" width="9.875" style="204" bestFit="1" customWidth="1"/>
    <col min="11528" max="11528" width="7.875" style="204"/>
    <col min="11529" max="11529" width="16.625" style="204" customWidth="1"/>
    <col min="11530" max="11776" width="7.875" style="204"/>
    <col min="11777" max="11777" width="18.375" style="204" customWidth="1"/>
    <col min="11778" max="11778" width="12.25" style="204" bestFit="1" customWidth="1"/>
    <col min="11779" max="11781" width="11.25" style="204" bestFit="1" customWidth="1"/>
    <col min="11782" max="11782" width="12.25" style="204" bestFit="1" customWidth="1"/>
    <col min="11783" max="11783" width="9.875" style="204" bestFit="1" customWidth="1"/>
    <col min="11784" max="11784" width="7.875" style="204"/>
    <col min="11785" max="11785" width="16.625" style="204" customWidth="1"/>
    <col min="11786" max="12032" width="7.875" style="204"/>
    <col min="12033" max="12033" width="18.375" style="204" customWidth="1"/>
    <col min="12034" max="12034" width="12.25" style="204" bestFit="1" customWidth="1"/>
    <col min="12035" max="12037" width="11.25" style="204" bestFit="1" customWidth="1"/>
    <col min="12038" max="12038" width="12.25" style="204" bestFit="1" customWidth="1"/>
    <col min="12039" max="12039" width="9.875" style="204" bestFit="1" customWidth="1"/>
    <col min="12040" max="12040" width="7.875" style="204"/>
    <col min="12041" max="12041" width="16.625" style="204" customWidth="1"/>
    <col min="12042" max="12288" width="7.875" style="204"/>
    <col min="12289" max="12289" width="18.375" style="204" customWidth="1"/>
    <col min="12290" max="12290" width="12.25" style="204" bestFit="1" customWidth="1"/>
    <col min="12291" max="12293" width="11.25" style="204" bestFit="1" customWidth="1"/>
    <col min="12294" max="12294" width="12.25" style="204" bestFit="1" customWidth="1"/>
    <col min="12295" max="12295" width="9.875" style="204" bestFit="1" customWidth="1"/>
    <col min="12296" max="12296" width="7.875" style="204"/>
    <col min="12297" max="12297" width="16.625" style="204" customWidth="1"/>
    <col min="12298" max="12544" width="7.875" style="204"/>
    <col min="12545" max="12545" width="18.375" style="204" customWidth="1"/>
    <col min="12546" max="12546" width="12.25" style="204" bestFit="1" customWidth="1"/>
    <col min="12547" max="12549" width="11.25" style="204" bestFit="1" customWidth="1"/>
    <col min="12550" max="12550" width="12.25" style="204" bestFit="1" customWidth="1"/>
    <col min="12551" max="12551" width="9.875" style="204" bestFit="1" customWidth="1"/>
    <col min="12552" max="12552" width="7.875" style="204"/>
    <col min="12553" max="12553" width="16.625" style="204" customWidth="1"/>
    <col min="12554" max="12800" width="7.875" style="204"/>
    <col min="12801" max="12801" width="18.375" style="204" customWidth="1"/>
    <col min="12802" max="12802" width="12.25" style="204" bestFit="1" customWidth="1"/>
    <col min="12803" max="12805" width="11.25" style="204" bestFit="1" customWidth="1"/>
    <col min="12806" max="12806" width="12.25" style="204" bestFit="1" customWidth="1"/>
    <col min="12807" max="12807" width="9.875" style="204" bestFit="1" customWidth="1"/>
    <col min="12808" max="12808" width="7.875" style="204"/>
    <col min="12809" max="12809" width="16.625" style="204" customWidth="1"/>
    <col min="12810" max="13056" width="7.875" style="204"/>
    <col min="13057" max="13057" width="18.375" style="204" customWidth="1"/>
    <col min="13058" max="13058" width="12.25" style="204" bestFit="1" customWidth="1"/>
    <col min="13059" max="13061" width="11.25" style="204" bestFit="1" customWidth="1"/>
    <col min="13062" max="13062" width="12.25" style="204" bestFit="1" customWidth="1"/>
    <col min="13063" max="13063" width="9.875" style="204" bestFit="1" customWidth="1"/>
    <col min="13064" max="13064" width="7.875" style="204"/>
    <col min="13065" max="13065" width="16.625" style="204" customWidth="1"/>
    <col min="13066" max="13312" width="7.875" style="204"/>
    <col min="13313" max="13313" width="18.375" style="204" customWidth="1"/>
    <col min="13314" max="13314" width="12.25" style="204" bestFit="1" customWidth="1"/>
    <col min="13315" max="13317" width="11.25" style="204" bestFit="1" customWidth="1"/>
    <col min="13318" max="13318" width="12.25" style="204" bestFit="1" customWidth="1"/>
    <col min="13319" max="13319" width="9.875" style="204" bestFit="1" customWidth="1"/>
    <col min="13320" max="13320" width="7.875" style="204"/>
    <col min="13321" max="13321" width="16.625" style="204" customWidth="1"/>
    <col min="13322" max="13568" width="7.875" style="204"/>
    <col min="13569" max="13569" width="18.375" style="204" customWidth="1"/>
    <col min="13570" max="13570" width="12.25" style="204" bestFit="1" customWidth="1"/>
    <col min="13571" max="13573" width="11.25" style="204" bestFit="1" customWidth="1"/>
    <col min="13574" max="13574" width="12.25" style="204" bestFit="1" customWidth="1"/>
    <col min="13575" max="13575" width="9.875" style="204" bestFit="1" customWidth="1"/>
    <col min="13576" max="13576" width="7.875" style="204"/>
    <col min="13577" max="13577" width="16.625" style="204" customWidth="1"/>
    <col min="13578" max="13824" width="7.875" style="204"/>
    <col min="13825" max="13825" width="18.375" style="204" customWidth="1"/>
    <col min="13826" max="13826" width="12.25" style="204" bestFit="1" customWidth="1"/>
    <col min="13827" max="13829" width="11.25" style="204" bestFit="1" customWidth="1"/>
    <col min="13830" max="13830" width="12.25" style="204" bestFit="1" customWidth="1"/>
    <col min="13831" max="13831" width="9.875" style="204" bestFit="1" customWidth="1"/>
    <col min="13832" max="13832" width="7.875" style="204"/>
    <col min="13833" max="13833" width="16.625" style="204" customWidth="1"/>
    <col min="13834" max="14080" width="7.875" style="204"/>
    <col min="14081" max="14081" width="18.375" style="204" customWidth="1"/>
    <col min="14082" max="14082" width="12.25" style="204" bestFit="1" customWidth="1"/>
    <col min="14083" max="14085" width="11.25" style="204" bestFit="1" customWidth="1"/>
    <col min="14086" max="14086" width="12.25" style="204" bestFit="1" customWidth="1"/>
    <col min="14087" max="14087" width="9.875" style="204" bestFit="1" customWidth="1"/>
    <col min="14088" max="14088" width="7.875" style="204"/>
    <col min="14089" max="14089" width="16.625" style="204" customWidth="1"/>
    <col min="14090" max="14336" width="7.875" style="204"/>
    <col min="14337" max="14337" width="18.375" style="204" customWidth="1"/>
    <col min="14338" max="14338" width="12.25" style="204" bestFit="1" customWidth="1"/>
    <col min="14339" max="14341" width="11.25" style="204" bestFit="1" customWidth="1"/>
    <col min="14342" max="14342" width="12.25" style="204" bestFit="1" customWidth="1"/>
    <col min="14343" max="14343" width="9.875" style="204" bestFit="1" customWidth="1"/>
    <col min="14344" max="14344" width="7.875" style="204"/>
    <col min="14345" max="14345" width="16.625" style="204" customWidth="1"/>
    <col min="14346" max="14592" width="7.875" style="204"/>
    <col min="14593" max="14593" width="18.375" style="204" customWidth="1"/>
    <col min="14594" max="14594" width="12.25" style="204" bestFit="1" customWidth="1"/>
    <col min="14595" max="14597" width="11.25" style="204" bestFit="1" customWidth="1"/>
    <col min="14598" max="14598" width="12.25" style="204" bestFit="1" customWidth="1"/>
    <col min="14599" max="14599" width="9.875" style="204" bestFit="1" customWidth="1"/>
    <col min="14600" max="14600" width="7.875" style="204"/>
    <col min="14601" max="14601" width="16.625" style="204" customWidth="1"/>
    <col min="14602" max="14848" width="7.875" style="204"/>
    <col min="14849" max="14849" width="18.375" style="204" customWidth="1"/>
    <col min="14850" max="14850" width="12.25" style="204" bestFit="1" customWidth="1"/>
    <col min="14851" max="14853" width="11.25" style="204" bestFit="1" customWidth="1"/>
    <col min="14854" max="14854" width="12.25" style="204" bestFit="1" customWidth="1"/>
    <col min="14855" max="14855" width="9.875" style="204" bestFit="1" customWidth="1"/>
    <col min="14856" max="14856" width="7.875" style="204"/>
    <col min="14857" max="14857" width="16.625" style="204" customWidth="1"/>
    <col min="14858" max="15104" width="7.875" style="204"/>
    <col min="15105" max="15105" width="18.375" style="204" customWidth="1"/>
    <col min="15106" max="15106" width="12.25" style="204" bestFit="1" customWidth="1"/>
    <col min="15107" max="15109" width="11.25" style="204" bestFit="1" customWidth="1"/>
    <col min="15110" max="15110" width="12.25" style="204" bestFit="1" customWidth="1"/>
    <col min="15111" max="15111" width="9.875" style="204" bestFit="1" customWidth="1"/>
    <col min="15112" max="15112" width="7.875" style="204"/>
    <col min="15113" max="15113" width="16.625" style="204" customWidth="1"/>
    <col min="15114" max="15360" width="7.875" style="204"/>
    <col min="15361" max="15361" width="18.375" style="204" customWidth="1"/>
    <col min="15362" max="15362" width="12.25" style="204" bestFit="1" customWidth="1"/>
    <col min="15363" max="15365" width="11.25" style="204" bestFit="1" customWidth="1"/>
    <col min="15366" max="15366" width="12.25" style="204" bestFit="1" customWidth="1"/>
    <col min="15367" max="15367" width="9.875" style="204" bestFit="1" customWidth="1"/>
    <col min="15368" max="15368" width="7.875" style="204"/>
    <col min="15369" max="15369" width="16.625" style="204" customWidth="1"/>
    <col min="15370" max="15616" width="7.875" style="204"/>
    <col min="15617" max="15617" width="18.375" style="204" customWidth="1"/>
    <col min="15618" max="15618" width="12.25" style="204" bestFit="1" customWidth="1"/>
    <col min="15619" max="15621" width="11.25" style="204" bestFit="1" customWidth="1"/>
    <col min="15622" max="15622" width="12.25" style="204" bestFit="1" customWidth="1"/>
    <col min="15623" max="15623" width="9.875" style="204" bestFit="1" customWidth="1"/>
    <col min="15624" max="15624" width="7.875" style="204"/>
    <col min="15625" max="15625" width="16.625" style="204" customWidth="1"/>
    <col min="15626" max="15872" width="7.875" style="204"/>
    <col min="15873" max="15873" width="18.375" style="204" customWidth="1"/>
    <col min="15874" max="15874" width="12.25" style="204" bestFit="1" customWidth="1"/>
    <col min="15875" max="15877" width="11.25" style="204" bestFit="1" customWidth="1"/>
    <col min="15878" max="15878" width="12.25" style="204" bestFit="1" customWidth="1"/>
    <col min="15879" max="15879" width="9.875" style="204" bestFit="1" customWidth="1"/>
    <col min="15880" max="15880" width="7.875" style="204"/>
    <col min="15881" max="15881" width="16.625" style="204" customWidth="1"/>
    <col min="15882" max="16128" width="7.875" style="204"/>
    <col min="16129" max="16129" width="18.375" style="204" customWidth="1"/>
    <col min="16130" max="16130" width="12.25" style="204" bestFit="1" customWidth="1"/>
    <col min="16131" max="16133" width="11.25" style="204" bestFit="1" customWidth="1"/>
    <col min="16134" max="16134" width="12.25" style="204" bestFit="1" customWidth="1"/>
    <col min="16135" max="16135" width="9.875" style="204" bestFit="1" customWidth="1"/>
    <col min="16136" max="16136" width="7.875" style="204"/>
    <col min="16137" max="16137" width="16.625" style="204" customWidth="1"/>
    <col min="16138" max="16384" width="7.875" style="204"/>
  </cols>
  <sheetData>
    <row r="1" spans="1:9" s="185" customFormat="1" ht="26.25" x14ac:dyDescent="0.4">
      <c r="A1" s="184" t="s">
        <v>309</v>
      </c>
      <c r="H1" s="186"/>
      <c r="I1" s="187"/>
    </row>
    <row r="2" spans="1:9" s="185" customFormat="1" ht="26.25" x14ac:dyDescent="0.4">
      <c r="A2" s="188"/>
      <c r="E2" s="189"/>
      <c r="G2" s="118"/>
      <c r="H2" s="190"/>
      <c r="I2" s="191" t="s">
        <v>7</v>
      </c>
    </row>
    <row r="3" spans="1:9" s="154" customFormat="1" ht="31.5" x14ac:dyDescent="0.2">
      <c r="A3" s="163" t="s">
        <v>310</v>
      </c>
      <c r="B3" s="151" t="s">
        <v>11</v>
      </c>
      <c r="C3" s="192" t="s">
        <v>311</v>
      </c>
      <c r="D3" s="152" t="s">
        <v>13</v>
      </c>
      <c r="E3" s="152" t="s">
        <v>90</v>
      </c>
      <c r="F3" s="152" t="s">
        <v>91</v>
      </c>
      <c r="G3" s="152" t="s">
        <v>312</v>
      </c>
      <c r="H3" s="151" t="s">
        <v>93</v>
      </c>
      <c r="I3" s="192" t="s">
        <v>94</v>
      </c>
    </row>
    <row r="4" spans="1:9" s="193" customFormat="1" ht="78.75" x14ac:dyDescent="0.25">
      <c r="A4" s="156" t="s">
        <v>313</v>
      </c>
      <c r="B4" s="124">
        <v>117627522.65805098</v>
      </c>
      <c r="C4" s="124">
        <v>53048563.022765994</v>
      </c>
      <c r="D4" s="124">
        <v>7854091.1513740011</v>
      </c>
      <c r="E4" s="124">
        <v>7213124.968274001</v>
      </c>
      <c r="F4" s="111">
        <f>SUM(B4:E4)</f>
        <v>185743301.80046499</v>
      </c>
      <c r="G4" s="121">
        <v>32</v>
      </c>
      <c r="H4" s="121" t="s">
        <v>96</v>
      </c>
      <c r="I4" s="111">
        <f>+F4/G4</f>
        <v>5804478.1812645309</v>
      </c>
    </row>
    <row r="5" spans="1:9" s="193" customFormat="1" ht="47.25" x14ac:dyDescent="0.25">
      <c r="A5" s="156" t="s">
        <v>314</v>
      </c>
      <c r="B5" s="194">
        <v>13158543.839156</v>
      </c>
      <c r="C5" s="194">
        <v>3164899.2389550004</v>
      </c>
      <c r="D5" s="194">
        <v>907098.42101299984</v>
      </c>
      <c r="E5" s="194">
        <v>821496.12787299987</v>
      </c>
      <c r="F5" s="111">
        <f>SUM(B5:E5)</f>
        <v>18052037.626997001</v>
      </c>
      <c r="G5" s="121">
        <v>6</v>
      </c>
      <c r="H5" s="121" t="s">
        <v>96</v>
      </c>
      <c r="I5" s="111">
        <f>+F5/G5</f>
        <v>3008672.9378328337</v>
      </c>
    </row>
    <row r="6" spans="1:9" s="193" customFormat="1" ht="78.75" x14ac:dyDescent="0.25">
      <c r="A6" s="156" t="s">
        <v>315</v>
      </c>
      <c r="B6" s="124">
        <v>45005698.934294999</v>
      </c>
      <c r="C6" s="124">
        <v>10965871.435709003</v>
      </c>
      <c r="D6" s="124">
        <v>3098468.5680469996</v>
      </c>
      <c r="E6" s="124">
        <v>3292072.6227350002</v>
      </c>
      <c r="F6" s="111">
        <f>SUM(B6:E6)</f>
        <v>62362111.560786001</v>
      </c>
      <c r="G6" s="121">
        <v>2</v>
      </c>
      <c r="H6" s="121" t="s">
        <v>96</v>
      </c>
      <c r="I6" s="111">
        <f>+F6/G6</f>
        <v>31181055.780393001</v>
      </c>
    </row>
    <row r="7" spans="1:9" s="193" customFormat="1" ht="63" x14ac:dyDescent="0.25">
      <c r="A7" s="195" t="s">
        <v>316</v>
      </c>
      <c r="B7" s="124">
        <v>35305638.616313994</v>
      </c>
      <c r="C7" s="124">
        <v>44515827.042392001</v>
      </c>
      <c r="D7" s="124">
        <v>6774349.3660979997</v>
      </c>
      <c r="E7" s="124">
        <v>6051933.6418160005</v>
      </c>
      <c r="F7" s="111">
        <f t="shared" ref="F7:F12" si="0">SUM(B7:E7)</f>
        <v>92647748.666620001</v>
      </c>
      <c r="G7" s="121">
        <v>16</v>
      </c>
      <c r="H7" s="121" t="s">
        <v>109</v>
      </c>
      <c r="I7" s="111">
        <f>+F7/G7</f>
        <v>5790484.2916637501</v>
      </c>
    </row>
    <row r="8" spans="1:9" s="193" customFormat="1" ht="63" x14ac:dyDescent="0.25">
      <c r="A8" s="195" t="s">
        <v>317</v>
      </c>
      <c r="B8" s="124">
        <v>1699460.1154050007</v>
      </c>
      <c r="C8" s="124">
        <v>1169463.004733</v>
      </c>
      <c r="D8" s="124">
        <v>613830.67439000006</v>
      </c>
      <c r="E8" s="124">
        <v>627459.82056200004</v>
      </c>
      <c r="F8" s="111">
        <f t="shared" si="0"/>
        <v>4110213.6150900009</v>
      </c>
      <c r="G8" s="121">
        <v>7</v>
      </c>
      <c r="H8" s="121" t="s">
        <v>96</v>
      </c>
      <c r="I8" s="111">
        <f>+F8/G8</f>
        <v>587173.37358428584</v>
      </c>
    </row>
    <row r="9" spans="1:9" s="193" customFormat="1" ht="31.5" x14ac:dyDescent="0.25">
      <c r="A9" s="156" t="s">
        <v>318</v>
      </c>
      <c r="B9" s="111">
        <v>82607256.431999996</v>
      </c>
      <c r="C9" s="111">
        <v>11552507.903999999</v>
      </c>
      <c r="D9" s="111">
        <v>4642736.8080000002</v>
      </c>
      <c r="E9" s="111">
        <v>5346309.66</v>
      </c>
      <c r="F9" s="111">
        <f t="shared" si="0"/>
        <v>104148810.80399999</v>
      </c>
      <c r="G9" s="121">
        <v>53</v>
      </c>
      <c r="H9" s="163" t="s">
        <v>122</v>
      </c>
      <c r="I9" s="111">
        <f t="shared" ref="I9:I72" si="1">+F9/G9</f>
        <v>1965071.901962264</v>
      </c>
    </row>
    <row r="10" spans="1:9" s="193" customFormat="1" ht="94.5" x14ac:dyDescent="0.25">
      <c r="A10" s="156" t="s">
        <v>319</v>
      </c>
      <c r="B10" s="111">
        <v>3668892.423</v>
      </c>
      <c r="C10" s="111">
        <v>445430.49600000004</v>
      </c>
      <c r="D10" s="111">
        <v>320130.66749999998</v>
      </c>
      <c r="E10" s="111">
        <v>897643.005</v>
      </c>
      <c r="F10" s="111">
        <f t="shared" si="0"/>
        <v>5332096.5915000001</v>
      </c>
      <c r="G10" s="121">
        <v>19</v>
      </c>
      <c r="H10" s="121" t="s">
        <v>109</v>
      </c>
      <c r="I10" s="111">
        <f t="shared" si="1"/>
        <v>280636.66271052632</v>
      </c>
    </row>
    <row r="11" spans="1:9" s="193" customFormat="1" ht="35.25" customHeight="1" x14ac:dyDescent="0.25">
      <c r="A11" s="156" t="s">
        <v>320</v>
      </c>
      <c r="B11" s="124">
        <v>183733374.70345098</v>
      </c>
      <c r="C11" s="124">
        <v>149059187.96911204</v>
      </c>
      <c r="D11" s="124">
        <v>20877055.341469005</v>
      </c>
      <c r="E11" s="124">
        <v>27228098.725009002</v>
      </c>
      <c r="F11" s="111">
        <f t="shared" si="0"/>
        <v>380897716.73904103</v>
      </c>
      <c r="G11" s="121">
        <v>42</v>
      </c>
      <c r="H11" s="163" t="s">
        <v>109</v>
      </c>
      <c r="I11" s="111">
        <f t="shared" si="1"/>
        <v>9068993.2556914538</v>
      </c>
    </row>
    <row r="12" spans="1:9" s="193" customFormat="1" ht="63" x14ac:dyDescent="0.25">
      <c r="A12" s="156" t="s">
        <v>321</v>
      </c>
      <c r="B12" s="124">
        <v>223772955.41794199</v>
      </c>
      <c r="C12" s="124">
        <v>974262.36281199998</v>
      </c>
      <c r="D12" s="124">
        <v>1160938.174437</v>
      </c>
      <c r="E12" s="124">
        <v>1149115.7040329999</v>
      </c>
      <c r="F12" s="111">
        <f t="shared" si="0"/>
        <v>227057271.65922397</v>
      </c>
      <c r="G12" s="121">
        <v>2496</v>
      </c>
      <c r="H12" s="121" t="s">
        <v>109</v>
      </c>
      <c r="I12" s="111">
        <f t="shared" si="1"/>
        <v>90968.45819680448</v>
      </c>
    </row>
    <row r="13" spans="1:9" s="193" customFormat="1" ht="78.75" x14ac:dyDescent="0.25">
      <c r="A13" s="156" t="s">
        <v>322</v>
      </c>
      <c r="B13" s="115">
        <v>4851601.9525570003</v>
      </c>
      <c r="C13" s="115">
        <v>531497.860307</v>
      </c>
      <c r="D13" s="115">
        <v>399962.22483399994</v>
      </c>
      <c r="E13" s="115">
        <v>311061.14509100001</v>
      </c>
      <c r="F13" s="111">
        <f t="shared" ref="F13:F76" si="2">SUM(B13:E13)</f>
        <v>6094123.1827889998</v>
      </c>
      <c r="G13" s="121">
        <v>35</v>
      </c>
      <c r="H13" s="163" t="s">
        <v>109</v>
      </c>
      <c r="I13" s="111">
        <f t="shared" si="1"/>
        <v>174117.80522254284</v>
      </c>
    </row>
    <row r="14" spans="1:9" s="193" customFormat="1" ht="63" x14ac:dyDescent="0.25">
      <c r="A14" s="156" t="s">
        <v>323</v>
      </c>
      <c r="B14" s="115">
        <v>121996091.51053199</v>
      </c>
      <c r="C14" s="115">
        <v>60982744.163526006</v>
      </c>
      <c r="D14" s="115">
        <v>8486818.697532</v>
      </c>
      <c r="E14" s="115">
        <v>19471030.179846</v>
      </c>
      <c r="F14" s="111">
        <f t="shared" si="2"/>
        <v>210936684.55143598</v>
      </c>
      <c r="G14" s="121">
        <v>8</v>
      </c>
      <c r="H14" s="163" t="s">
        <v>109</v>
      </c>
      <c r="I14" s="111">
        <f t="shared" si="1"/>
        <v>26367085.568929497</v>
      </c>
    </row>
    <row r="15" spans="1:9" s="193" customFormat="1" ht="47.25" x14ac:dyDescent="0.25">
      <c r="A15" s="156" t="s">
        <v>324</v>
      </c>
      <c r="B15" s="115">
        <v>23961001.013439</v>
      </c>
      <c r="C15" s="115">
        <v>6868935.8759289989</v>
      </c>
      <c r="D15" s="115">
        <v>1679284.887722</v>
      </c>
      <c r="E15" s="115">
        <v>2048142.8863889999</v>
      </c>
      <c r="F15" s="111">
        <f t="shared" si="2"/>
        <v>34557364.663479</v>
      </c>
      <c r="G15" s="121">
        <v>2</v>
      </c>
      <c r="H15" s="163" t="s">
        <v>96</v>
      </c>
      <c r="I15" s="111">
        <f t="shared" si="1"/>
        <v>17278682.3317395</v>
      </c>
    </row>
    <row r="16" spans="1:9" s="193" customFormat="1" ht="47.25" x14ac:dyDescent="0.25">
      <c r="A16" s="156" t="s">
        <v>325</v>
      </c>
      <c r="B16" s="115">
        <v>41149666.715585701</v>
      </c>
      <c r="C16" s="115">
        <v>106118350.86067779</v>
      </c>
      <c r="D16" s="115">
        <v>4272110.7904021628</v>
      </c>
      <c r="E16" s="115">
        <v>937309.1428760218</v>
      </c>
      <c r="F16" s="111">
        <f t="shared" si="2"/>
        <v>152477437.50954169</v>
      </c>
      <c r="G16" s="121">
        <v>75</v>
      </c>
      <c r="H16" s="163" t="s">
        <v>122</v>
      </c>
      <c r="I16" s="111">
        <f t="shared" si="1"/>
        <v>2033032.5001272226</v>
      </c>
    </row>
    <row r="17" spans="1:9" s="193" customFormat="1" ht="31.5" x14ac:dyDescent="0.25">
      <c r="A17" s="156" t="s">
        <v>326</v>
      </c>
      <c r="B17" s="111">
        <v>119480302.8</v>
      </c>
      <c r="C17" s="111">
        <v>9032456.2300000004</v>
      </c>
      <c r="D17" s="111">
        <v>7409453.4800000004</v>
      </c>
      <c r="E17" s="111">
        <v>6956078.3600000003</v>
      </c>
      <c r="F17" s="111">
        <f t="shared" si="2"/>
        <v>142878290.87</v>
      </c>
      <c r="G17" s="121">
        <v>7215</v>
      </c>
      <c r="H17" s="163" t="s">
        <v>212</v>
      </c>
      <c r="I17" s="111">
        <f t="shared" si="1"/>
        <v>19802.950917532919</v>
      </c>
    </row>
    <row r="18" spans="1:9" s="193" customFormat="1" ht="47.25" x14ac:dyDescent="0.25">
      <c r="A18" s="156" t="s">
        <v>327</v>
      </c>
      <c r="B18" s="111">
        <v>45903492.28796</v>
      </c>
      <c r="C18" s="111">
        <v>9470592.0602250006</v>
      </c>
      <c r="D18" s="111">
        <v>3388680.3624249995</v>
      </c>
      <c r="E18" s="111">
        <v>4930773.8955199998</v>
      </c>
      <c r="F18" s="111">
        <f t="shared" si="2"/>
        <v>63693538.606130004</v>
      </c>
      <c r="G18" s="121">
        <v>1</v>
      </c>
      <c r="H18" s="121" t="s">
        <v>122</v>
      </c>
      <c r="I18" s="111">
        <f t="shared" si="1"/>
        <v>63693538.606130004</v>
      </c>
    </row>
    <row r="19" spans="1:9" s="193" customFormat="1" ht="15.75" customHeight="1" x14ac:dyDescent="0.25">
      <c r="A19" s="156" t="s">
        <v>328</v>
      </c>
      <c r="B19" s="115">
        <v>31965028.37311098</v>
      </c>
      <c r="C19" s="115">
        <v>131823418.42062598</v>
      </c>
      <c r="D19" s="115">
        <v>18766533.211645</v>
      </c>
      <c r="E19" s="115">
        <v>5124920.4393980056</v>
      </c>
      <c r="F19" s="111">
        <f t="shared" si="2"/>
        <v>187679900.44477999</v>
      </c>
      <c r="G19" s="121">
        <v>15</v>
      </c>
      <c r="H19" s="121" t="s">
        <v>329</v>
      </c>
      <c r="I19" s="111">
        <f t="shared" si="1"/>
        <v>12511993.362985333</v>
      </c>
    </row>
    <row r="20" spans="1:9" s="193" customFormat="1" ht="47.25" x14ac:dyDescent="0.25">
      <c r="A20" s="156" t="s">
        <v>330</v>
      </c>
      <c r="B20" s="115">
        <v>148034690.87112099</v>
      </c>
      <c r="C20" s="115">
        <v>47873280.400821999</v>
      </c>
      <c r="D20" s="115">
        <v>9877490.5244549997</v>
      </c>
      <c r="E20" s="115">
        <v>15392149.964977998</v>
      </c>
      <c r="F20" s="111">
        <f t="shared" si="2"/>
        <v>221177611.76137599</v>
      </c>
      <c r="G20" s="121">
        <v>4356220</v>
      </c>
      <c r="H20" s="121" t="s">
        <v>128</v>
      </c>
      <c r="I20" s="111">
        <f t="shared" si="1"/>
        <v>50.772828682062887</v>
      </c>
    </row>
    <row r="21" spans="1:9" s="193" customFormat="1" ht="63" x14ac:dyDescent="0.25">
      <c r="A21" s="156" t="s">
        <v>331</v>
      </c>
      <c r="B21" s="196">
        <v>23634878.030000001</v>
      </c>
      <c r="C21" s="196">
        <v>11628761.5</v>
      </c>
      <c r="D21" s="196">
        <v>853908.54</v>
      </c>
      <c r="E21" s="196">
        <v>1231886.3400000001</v>
      </c>
      <c r="F21" s="111">
        <f t="shared" si="2"/>
        <v>37349434.410000004</v>
      </c>
      <c r="G21" s="121">
        <v>75</v>
      </c>
      <c r="H21" s="121" t="s">
        <v>96</v>
      </c>
      <c r="I21" s="111">
        <f t="shared" si="1"/>
        <v>497992.45880000008</v>
      </c>
    </row>
    <row r="22" spans="1:9" s="193" customFormat="1" ht="31.5" x14ac:dyDescent="0.25">
      <c r="A22" s="156" t="s">
        <v>332</v>
      </c>
      <c r="B22" s="115">
        <v>76291046.860000998</v>
      </c>
      <c r="C22" s="115">
        <v>20667548.002666</v>
      </c>
      <c r="D22" s="115">
        <v>3498392.3609209997</v>
      </c>
      <c r="E22" s="115">
        <v>3188245.2634599996</v>
      </c>
      <c r="F22" s="111">
        <f t="shared" si="2"/>
        <v>103645232.48704799</v>
      </c>
      <c r="G22" s="121">
        <v>1</v>
      </c>
      <c r="H22" s="121" t="s">
        <v>96</v>
      </c>
      <c r="I22" s="111">
        <f t="shared" si="1"/>
        <v>103645232.48704799</v>
      </c>
    </row>
    <row r="23" spans="1:9" s="193" customFormat="1" ht="31.5" x14ac:dyDescent="0.25">
      <c r="A23" s="156" t="s">
        <v>333</v>
      </c>
      <c r="B23" s="196">
        <v>14336517.043372001</v>
      </c>
      <c r="C23" s="196">
        <v>846364.72884699993</v>
      </c>
      <c r="D23" s="196">
        <v>607807.02101199992</v>
      </c>
      <c r="E23" s="196">
        <v>467771.47292000003</v>
      </c>
      <c r="F23" s="111">
        <f t="shared" si="2"/>
        <v>16258460.266151004</v>
      </c>
      <c r="G23" s="121">
        <v>14</v>
      </c>
      <c r="H23" s="121" t="s">
        <v>135</v>
      </c>
      <c r="I23" s="111">
        <f t="shared" si="1"/>
        <v>1161318.5904393573</v>
      </c>
    </row>
    <row r="24" spans="1:9" s="193" customFormat="1" ht="31.5" x14ac:dyDescent="0.25">
      <c r="A24" s="156" t="s">
        <v>334</v>
      </c>
      <c r="B24" s="115">
        <v>300774.65534500033</v>
      </c>
      <c r="C24" s="115">
        <v>167910.20607299916</v>
      </c>
      <c r="D24" s="115">
        <v>140522.3970140001</v>
      </c>
      <c r="E24" s="115">
        <v>143064.06262800016</v>
      </c>
      <c r="F24" s="111">
        <f t="shared" si="2"/>
        <v>752271.32105999975</v>
      </c>
      <c r="G24" s="121">
        <v>1</v>
      </c>
      <c r="H24" s="121" t="s">
        <v>96</v>
      </c>
      <c r="I24" s="111">
        <f t="shared" si="1"/>
        <v>752271.32105999975</v>
      </c>
    </row>
    <row r="25" spans="1:9" s="193" customFormat="1" ht="31.5" x14ac:dyDescent="0.25">
      <c r="A25" s="156" t="s">
        <v>335</v>
      </c>
      <c r="B25" s="124">
        <v>8699460.1154050007</v>
      </c>
      <c r="C25" s="124">
        <v>1169463.004733</v>
      </c>
      <c r="D25" s="124">
        <v>613830.67439000006</v>
      </c>
      <c r="E25" s="124">
        <v>627459.82056200004</v>
      </c>
      <c r="F25" s="111">
        <f t="shared" si="2"/>
        <v>11110213.61509</v>
      </c>
      <c r="G25" s="121">
        <v>22</v>
      </c>
      <c r="H25" s="121" t="s">
        <v>96</v>
      </c>
      <c r="I25" s="111">
        <f t="shared" si="1"/>
        <v>505009.70977681817</v>
      </c>
    </row>
    <row r="26" spans="1:9" s="193" customFormat="1" ht="63" x14ac:dyDescent="0.25">
      <c r="A26" s="156" t="s">
        <v>336</v>
      </c>
      <c r="B26" s="115">
        <v>545494041.62337875</v>
      </c>
      <c r="C26" s="115">
        <v>394124723.28183603</v>
      </c>
      <c r="D26" s="115">
        <v>36954339.428374916</v>
      </c>
      <c r="E26" s="115">
        <v>115194850.74424389</v>
      </c>
      <c r="F26" s="111">
        <f t="shared" si="2"/>
        <v>1091767955.0778337</v>
      </c>
      <c r="G26" s="115">
        <v>256900</v>
      </c>
      <c r="H26" s="158" t="s">
        <v>128</v>
      </c>
      <c r="I26" s="111">
        <f t="shared" si="1"/>
        <v>4249.7779489211116</v>
      </c>
    </row>
    <row r="27" spans="1:9" s="193" customFormat="1" ht="94.5" x14ac:dyDescent="0.25">
      <c r="A27" s="156" t="s">
        <v>337</v>
      </c>
      <c r="B27" s="115">
        <v>129699006.563612</v>
      </c>
      <c r="C27" s="115">
        <v>11317853.379139001</v>
      </c>
      <c r="D27" s="115">
        <v>5361337.6730810003</v>
      </c>
      <c r="E27" s="115">
        <v>4683723.8001860008</v>
      </c>
      <c r="F27" s="111">
        <f t="shared" si="2"/>
        <v>151061921.41601801</v>
      </c>
      <c r="G27" s="121">
        <v>32</v>
      </c>
      <c r="H27" s="121" t="s">
        <v>109</v>
      </c>
      <c r="I27" s="111">
        <f t="shared" si="1"/>
        <v>4720685.0442505628</v>
      </c>
    </row>
    <row r="28" spans="1:9" s="193" customFormat="1" ht="31.5" customHeight="1" x14ac:dyDescent="0.25">
      <c r="A28" s="156" t="s">
        <v>338</v>
      </c>
      <c r="B28" s="115">
        <v>62342226.681299001</v>
      </c>
      <c r="C28" s="115">
        <v>12102490.016268</v>
      </c>
      <c r="D28" s="115">
        <v>4800480.7685799999</v>
      </c>
      <c r="E28" s="115">
        <v>3602827.0344040003</v>
      </c>
      <c r="F28" s="111">
        <f t="shared" si="2"/>
        <v>82848024.500551</v>
      </c>
      <c r="G28" s="121">
        <v>1625340</v>
      </c>
      <c r="H28" s="121" t="s">
        <v>128</v>
      </c>
      <c r="I28" s="111">
        <f t="shared" si="1"/>
        <v>50.97273462817072</v>
      </c>
    </row>
    <row r="29" spans="1:9" s="193" customFormat="1" ht="31.5" customHeight="1" x14ac:dyDescent="0.25">
      <c r="A29" s="156" t="s">
        <v>339</v>
      </c>
      <c r="B29" s="115">
        <v>86348004.285422996</v>
      </c>
      <c r="C29" s="115">
        <v>13607796.718258999</v>
      </c>
      <c r="D29" s="115">
        <v>5371055.1694600005</v>
      </c>
      <c r="E29" s="115">
        <v>4441265.5903009996</v>
      </c>
      <c r="F29" s="111">
        <f t="shared" si="2"/>
        <v>109768121.76344299</v>
      </c>
      <c r="G29" s="121">
        <v>102</v>
      </c>
      <c r="H29" s="121" t="s">
        <v>128</v>
      </c>
      <c r="I29" s="111">
        <f t="shared" si="1"/>
        <v>1076158.0565043432</v>
      </c>
    </row>
    <row r="30" spans="1:9" s="193" customFormat="1" ht="31.5" customHeight="1" x14ac:dyDescent="0.25">
      <c r="A30" s="156" t="s">
        <v>340</v>
      </c>
      <c r="B30" s="115">
        <v>12843527.521205999</v>
      </c>
      <c r="C30" s="115">
        <v>1837966.58406</v>
      </c>
      <c r="D30" s="115">
        <v>942347.79551299987</v>
      </c>
      <c r="E30" s="115">
        <v>731089.97045499994</v>
      </c>
      <c r="F30" s="111">
        <f t="shared" si="2"/>
        <v>16354931.871234</v>
      </c>
      <c r="G30" s="121">
        <v>1</v>
      </c>
      <c r="H30" s="121" t="s">
        <v>96</v>
      </c>
      <c r="I30" s="111">
        <f t="shared" si="1"/>
        <v>16354931.871234</v>
      </c>
    </row>
    <row r="31" spans="1:9" s="193" customFormat="1" ht="31.5" customHeight="1" x14ac:dyDescent="0.25">
      <c r="A31" s="156" t="s">
        <v>341</v>
      </c>
      <c r="B31" s="115">
        <v>27707236.664516997</v>
      </c>
      <c r="C31" s="115">
        <v>8378827.4995129993</v>
      </c>
      <c r="D31" s="115">
        <v>2102998.5596529995</v>
      </c>
      <c r="E31" s="115">
        <v>1569507.1210670001</v>
      </c>
      <c r="F31" s="111">
        <f t="shared" si="2"/>
        <v>39758569.844749995</v>
      </c>
      <c r="G31" s="121">
        <v>1</v>
      </c>
      <c r="H31" s="121" t="s">
        <v>96</v>
      </c>
      <c r="I31" s="111">
        <f t="shared" si="1"/>
        <v>39758569.844749995</v>
      </c>
    </row>
    <row r="32" spans="1:9" s="193" customFormat="1" ht="63" x14ac:dyDescent="0.25">
      <c r="A32" s="156" t="s">
        <v>342</v>
      </c>
      <c r="B32" s="115">
        <v>44600987.789325997</v>
      </c>
      <c r="C32" s="115">
        <v>768416.41687299998</v>
      </c>
      <c r="D32" s="115">
        <v>365421.35604899994</v>
      </c>
      <c r="E32" s="115">
        <v>262723.98414900003</v>
      </c>
      <c r="F32" s="111">
        <f t="shared" si="2"/>
        <v>45997549.546397001</v>
      </c>
      <c r="G32" s="121">
        <v>25</v>
      </c>
      <c r="H32" s="121" t="s">
        <v>109</v>
      </c>
      <c r="I32" s="111">
        <f t="shared" si="1"/>
        <v>1839901.98185588</v>
      </c>
    </row>
    <row r="33" spans="1:9" s="193" customFormat="1" ht="31.5" customHeight="1" x14ac:dyDescent="0.25">
      <c r="A33" s="156" t="s">
        <v>343</v>
      </c>
      <c r="B33" s="115">
        <v>2305953.1487499997</v>
      </c>
      <c r="C33" s="115">
        <v>2580700.6718000001</v>
      </c>
      <c r="D33" s="115">
        <v>403023.43757399998</v>
      </c>
      <c r="E33" s="115">
        <v>289754.86955300003</v>
      </c>
      <c r="F33" s="111">
        <f t="shared" si="2"/>
        <v>5579432.1276770001</v>
      </c>
      <c r="G33" s="121">
        <v>5</v>
      </c>
      <c r="H33" s="121" t="s">
        <v>96</v>
      </c>
      <c r="I33" s="111">
        <f t="shared" si="1"/>
        <v>1115886.4255353999</v>
      </c>
    </row>
    <row r="34" spans="1:9" s="193" customFormat="1" ht="31.5" customHeight="1" x14ac:dyDescent="0.25">
      <c r="A34" s="156" t="s">
        <v>344</v>
      </c>
      <c r="B34" s="115">
        <v>95050650.027985007</v>
      </c>
      <c r="C34" s="115">
        <v>52537140.036233999</v>
      </c>
      <c r="D34" s="115">
        <v>1094509.6878240001</v>
      </c>
      <c r="E34" s="115">
        <v>831640.18431799999</v>
      </c>
      <c r="F34" s="111">
        <f t="shared" si="2"/>
        <v>149513939.93636101</v>
      </c>
      <c r="G34" s="121">
        <v>2</v>
      </c>
      <c r="H34" s="121" t="s">
        <v>120</v>
      </c>
      <c r="I34" s="111">
        <f t="shared" si="1"/>
        <v>74756969.968180507</v>
      </c>
    </row>
    <row r="35" spans="1:9" s="193" customFormat="1" ht="15.75" customHeight="1" x14ac:dyDescent="0.25">
      <c r="A35" s="156" t="s">
        <v>345</v>
      </c>
      <c r="B35" s="115">
        <v>17459242.150102001</v>
      </c>
      <c r="C35" s="115">
        <v>995223.70916999993</v>
      </c>
      <c r="D35" s="115">
        <v>791462.26412099996</v>
      </c>
      <c r="E35" s="115">
        <v>572272.58211500011</v>
      </c>
      <c r="F35" s="111">
        <f t="shared" si="2"/>
        <v>19818200.705508001</v>
      </c>
      <c r="G35" s="121">
        <v>13</v>
      </c>
      <c r="H35" s="121" t="s">
        <v>135</v>
      </c>
      <c r="I35" s="111">
        <f t="shared" si="1"/>
        <v>1524476.9773467693</v>
      </c>
    </row>
    <row r="36" spans="1:9" s="193" customFormat="1" ht="63" x14ac:dyDescent="0.25">
      <c r="A36" s="156" t="s">
        <v>346</v>
      </c>
      <c r="B36" s="115">
        <v>30965213.355779398</v>
      </c>
      <c r="C36" s="115">
        <v>11203923.609376399</v>
      </c>
      <c r="D36" s="115">
        <v>2114877.8800340998</v>
      </c>
      <c r="E36" s="115">
        <v>1617425.7131255004</v>
      </c>
      <c r="F36" s="111">
        <f t="shared" si="2"/>
        <v>45901440.558315389</v>
      </c>
      <c r="G36" s="121">
        <v>14</v>
      </c>
      <c r="H36" s="121" t="s">
        <v>109</v>
      </c>
      <c r="I36" s="111">
        <f t="shared" si="1"/>
        <v>3278674.3255939563</v>
      </c>
    </row>
    <row r="37" spans="1:9" s="193" customFormat="1" ht="31.5" customHeight="1" x14ac:dyDescent="0.25">
      <c r="A37" s="156" t="s">
        <v>347</v>
      </c>
      <c r="B37" s="115">
        <v>12008936.428188998</v>
      </c>
      <c r="C37" s="115">
        <v>1397219.97982</v>
      </c>
      <c r="D37" s="115">
        <v>832106.02312100003</v>
      </c>
      <c r="E37" s="115">
        <v>747278.04697300005</v>
      </c>
      <c r="F37" s="111">
        <f t="shared" si="2"/>
        <v>14985540.478102997</v>
      </c>
      <c r="G37" s="121">
        <v>25666</v>
      </c>
      <c r="H37" s="121" t="s">
        <v>128</v>
      </c>
      <c r="I37" s="111">
        <f t="shared" si="1"/>
        <v>583.86739180639745</v>
      </c>
    </row>
    <row r="38" spans="1:9" s="193" customFormat="1" ht="31.5" customHeight="1" x14ac:dyDescent="0.25">
      <c r="A38" s="156" t="s">
        <v>348</v>
      </c>
      <c r="B38" s="115">
        <v>92625420.298521996</v>
      </c>
      <c r="C38" s="115">
        <v>6226719.3538030004</v>
      </c>
      <c r="D38" s="115">
        <v>2767917.0611719997</v>
      </c>
      <c r="E38" s="115">
        <v>2645756.9267929997</v>
      </c>
      <c r="F38" s="111">
        <f t="shared" si="2"/>
        <v>104265813.64028998</v>
      </c>
      <c r="G38" s="121">
        <v>1</v>
      </c>
      <c r="H38" s="163" t="s">
        <v>96</v>
      </c>
      <c r="I38" s="111">
        <f t="shared" si="1"/>
        <v>104265813.64028998</v>
      </c>
    </row>
    <row r="39" spans="1:9" s="193" customFormat="1" ht="31.5" customHeight="1" x14ac:dyDescent="0.25">
      <c r="A39" s="156" t="s">
        <v>349</v>
      </c>
      <c r="B39" s="115">
        <v>11325817.473822003</v>
      </c>
      <c r="C39" s="115">
        <v>2159388.7377200001</v>
      </c>
      <c r="D39" s="115">
        <v>1692688.1905470002</v>
      </c>
      <c r="E39" s="115">
        <v>739752.36301299999</v>
      </c>
      <c r="F39" s="111">
        <f t="shared" si="2"/>
        <v>15917646.765102003</v>
      </c>
      <c r="G39" s="121">
        <v>1</v>
      </c>
      <c r="H39" s="121" t="s">
        <v>96</v>
      </c>
      <c r="I39" s="111">
        <f t="shared" si="1"/>
        <v>15917646.765102003</v>
      </c>
    </row>
    <row r="40" spans="1:9" s="193" customFormat="1" ht="31.5" customHeight="1" x14ac:dyDescent="0.25">
      <c r="A40" s="156" t="s">
        <v>350</v>
      </c>
      <c r="B40" s="115">
        <v>14703505.391639002</v>
      </c>
      <c r="C40" s="115">
        <v>3755201.508711</v>
      </c>
      <c r="D40" s="115">
        <v>982793.21307699999</v>
      </c>
      <c r="E40" s="115">
        <v>1033742.457799</v>
      </c>
      <c r="F40" s="111">
        <f t="shared" si="2"/>
        <v>20475242.571226001</v>
      </c>
      <c r="G40" s="121">
        <v>1</v>
      </c>
      <c r="H40" s="121" t="s">
        <v>96</v>
      </c>
      <c r="I40" s="111">
        <f t="shared" si="1"/>
        <v>20475242.571226001</v>
      </c>
    </row>
    <row r="41" spans="1:9" s="193" customFormat="1" ht="63" x14ac:dyDescent="0.25">
      <c r="A41" s="156" t="s">
        <v>351</v>
      </c>
      <c r="B41" s="115">
        <v>2869905.9742660001</v>
      </c>
      <c r="C41" s="115">
        <v>1689858.6252680002</v>
      </c>
      <c r="D41" s="115">
        <v>16738.06593599997</v>
      </c>
      <c r="E41" s="115">
        <v>1082142.675697</v>
      </c>
      <c r="F41" s="111">
        <f t="shared" si="2"/>
        <v>5658645.3411670001</v>
      </c>
      <c r="G41" s="121">
        <v>25</v>
      </c>
      <c r="H41" s="121" t="s">
        <v>109</v>
      </c>
      <c r="I41" s="111">
        <f t="shared" si="1"/>
        <v>226345.81364668001</v>
      </c>
    </row>
    <row r="42" spans="1:9" s="193" customFormat="1" ht="31.5" customHeight="1" x14ac:dyDescent="0.25">
      <c r="A42" s="156" t="s">
        <v>352</v>
      </c>
      <c r="B42" s="115">
        <v>12158053.739424</v>
      </c>
      <c r="C42" s="115">
        <v>143303.48870400002</v>
      </c>
      <c r="D42" s="115">
        <v>182243.52269499999</v>
      </c>
      <c r="E42" s="115">
        <v>133462.961159</v>
      </c>
      <c r="F42" s="111">
        <f t="shared" si="2"/>
        <v>12617063.711981999</v>
      </c>
      <c r="G42" s="121">
        <v>1</v>
      </c>
      <c r="H42" s="121" t="s">
        <v>96</v>
      </c>
      <c r="I42" s="111">
        <f t="shared" si="1"/>
        <v>12617063.711981999</v>
      </c>
    </row>
    <row r="43" spans="1:9" s="193" customFormat="1" ht="31.5" customHeight="1" x14ac:dyDescent="0.25">
      <c r="A43" s="156" t="s">
        <v>353</v>
      </c>
      <c r="B43" s="115">
        <v>7829139.9801380001</v>
      </c>
      <c r="C43" s="115">
        <v>704346.31420499994</v>
      </c>
      <c r="D43" s="115">
        <v>349849.93884800002</v>
      </c>
      <c r="E43" s="115">
        <v>291134.80682900001</v>
      </c>
      <c r="F43" s="111">
        <f t="shared" si="2"/>
        <v>9174471.0400200002</v>
      </c>
      <c r="G43" s="121">
        <v>5</v>
      </c>
      <c r="H43" s="121" t="s">
        <v>120</v>
      </c>
      <c r="I43" s="111">
        <f t="shared" si="1"/>
        <v>1834894.2080040001</v>
      </c>
    </row>
    <row r="44" spans="1:9" s="193" customFormat="1" ht="15.75" customHeight="1" x14ac:dyDescent="0.25">
      <c r="A44" s="156" t="s">
        <v>354</v>
      </c>
      <c r="B44" s="115">
        <v>1176430.63421</v>
      </c>
      <c r="C44" s="115">
        <v>95692.25186400002</v>
      </c>
      <c r="D44" s="115">
        <v>104388.679388</v>
      </c>
      <c r="E44" s="115">
        <v>86184.276729999998</v>
      </c>
      <c r="F44" s="111">
        <f t="shared" si="2"/>
        <v>1462695.842192</v>
      </c>
      <c r="G44" s="121">
        <v>18</v>
      </c>
      <c r="H44" s="121" t="s">
        <v>135</v>
      </c>
      <c r="I44" s="111">
        <f t="shared" si="1"/>
        <v>81260.88012177778</v>
      </c>
    </row>
    <row r="45" spans="1:9" s="193" customFormat="1" ht="63" x14ac:dyDescent="0.25">
      <c r="A45" s="156" t="s">
        <v>355</v>
      </c>
      <c r="B45" s="115">
        <v>17858368.7775979</v>
      </c>
      <c r="C45" s="115">
        <v>21231144.858456001</v>
      </c>
      <c r="D45" s="115">
        <v>1031065.2291237999</v>
      </c>
      <c r="E45" s="115">
        <v>921570.90881759999</v>
      </c>
      <c r="F45" s="111">
        <f t="shared" si="2"/>
        <v>41042149.773995303</v>
      </c>
      <c r="G45" s="121">
        <v>14</v>
      </c>
      <c r="H45" s="121" t="s">
        <v>109</v>
      </c>
      <c r="I45" s="111">
        <f t="shared" si="1"/>
        <v>2931582.1267139502</v>
      </c>
    </row>
    <row r="46" spans="1:9" s="193" customFormat="1" ht="47.25" x14ac:dyDescent="0.25">
      <c r="A46" s="156" t="s">
        <v>356</v>
      </c>
      <c r="B46" s="115">
        <v>10816616.939622</v>
      </c>
      <c r="C46" s="115">
        <v>2170286.0905829999</v>
      </c>
      <c r="D46" s="115">
        <v>633686.25731599983</v>
      </c>
      <c r="E46" s="115">
        <v>682717.84657699999</v>
      </c>
      <c r="F46" s="111">
        <f t="shared" si="2"/>
        <v>14303307.134098001</v>
      </c>
      <c r="G46" s="121">
        <v>703181</v>
      </c>
      <c r="H46" s="121" t="s">
        <v>128</v>
      </c>
      <c r="I46" s="111">
        <f t="shared" si="1"/>
        <v>20.340861220792373</v>
      </c>
    </row>
    <row r="47" spans="1:9" s="193" customFormat="1" ht="63" x14ac:dyDescent="0.25">
      <c r="A47" s="156" t="s">
        <v>357</v>
      </c>
      <c r="B47" s="115">
        <v>26396166.265540998</v>
      </c>
      <c r="C47" s="115">
        <v>31443582.953597002</v>
      </c>
      <c r="D47" s="115">
        <v>2708120.0023640003</v>
      </c>
      <c r="E47" s="115">
        <v>1922980.225324</v>
      </c>
      <c r="F47" s="111">
        <f t="shared" si="2"/>
        <v>62470849.446825996</v>
      </c>
      <c r="G47" s="121">
        <v>703181</v>
      </c>
      <c r="H47" s="121" t="s">
        <v>128</v>
      </c>
      <c r="I47" s="111">
        <f t="shared" si="1"/>
        <v>88.840354683681724</v>
      </c>
    </row>
    <row r="48" spans="1:9" s="193" customFormat="1" ht="63" x14ac:dyDescent="0.25">
      <c r="A48" s="156" t="s">
        <v>358</v>
      </c>
      <c r="B48" s="115">
        <v>24886357.086201001</v>
      </c>
      <c r="C48" s="115">
        <v>308979.04319100006</v>
      </c>
      <c r="D48" s="115">
        <v>369393.20830199996</v>
      </c>
      <c r="E48" s="115">
        <v>281935.74910200003</v>
      </c>
      <c r="F48" s="111">
        <f t="shared" si="2"/>
        <v>25846665.086796001</v>
      </c>
      <c r="G48" s="121">
        <v>20</v>
      </c>
      <c r="H48" s="121" t="s">
        <v>96</v>
      </c>
      <c r="I48" s="111">
        <f t="shared" si="1"/>
        <v>1292333.2543398</v>
      </c>
    </row>
    <row r="49" spans="1:9" s="193" customFormat="1" ht="63" x14ac:dyDescent="0.25">
      <c r="A49" s="156" t="s">
        <v>359</v>
      </c>
      <c r="B49" s="115">
        <v>16204699.940678997</v>
      </c>
      <c r="C49" s="115">
        <v>5543198.3603979982</v>
      </c>
      <c r="D49" s="115">
        <v>1107892.9179479999</v>
      </c>
      <c r="E49" s="115">
        <v>375313.69485700002</v>
      </c>
      <c r="F49" s="111">
        <f t="shared" si="2"/>
        <v>23231104.913881995</v>
      </c>
      <c r="G49" s="121">
        <v>77</v>
      </c>
      <c r="H49" s="121" t="s">
        <v>109</v>
      </c>
      <c r="I49" s="111">
        <f t="shared" si="1"/>
        <v>301702.66121924669</v>
      </c>
    </row>
    <row r="50" spans="1:9" s="193" customFormat="1" ht="63" x14ac:dyDescent="0.25">
      <c r="A50" s="156" t="s">
        <v>360</v>
      </c>
      <c r="B50" s="115">
        <v>1766269.2317670006</v>
      </c>
      <c r="C50" s="115">
        <v>685406.99907500017</v>
      </c>
      <c r="D50" s="115">
        <v>229070.39281100011</v>
      </c>
      <c r="E50" s="115">
        <v>27440.789028999978</v>
      </c>
      <c r="F50" s="111">
        <f>SUM(B50:E50)</f>
        <v>2708187.412682001</v>
      </c>
      <c r="G50" s="121">
        <v>422000</v>
      </c>
      <c r="H50" s="121" t="s">
        <v>128</v>
      </c>
      <c r="I50" s="111">
        <f t="shared" si="1"/>
        <v>6.4175057172559269</v>
      </c>
    </row>
    <row r="51" spans="1:9" s="193" customFormat="1" ht="31.5" customHeight="1" x14ac:dyDescent="0.25">
      <c r="A51" s="156" t="s">
        <v>361</v>
      </c>
      <c r="B51" s="115">
        <v>905452.16390799917</v>
      </c>
      <c r="C51" s="115">
        <v>988893.51129299996</v>
      </c>
      <c r="D51" s="115">
        <v>850198.33661499992</v>
      </c>
      <c r="E51" s="115">
        <v>604897.21373600001</v>
      </c>
      <c r="F51" s="111">
        <f t="shared" si="2"/>
        <v>3349441.2255519992</v>
      </c>
      <c r="G51" s="121">
        <v>46</v>
      </c>
      <c r="H51" s="121" t="s">
        <v>96</v>
      </c>
      <c r="I51" s="111">
        <f t="shared" si="1"/>
        <v>72813.939685913021</v>
      </c>
    </row>
    <row r="52" spans="1:9" s="193" customFormat="1" ht="31.5" customHeight="1" x14ac:dyDescent="0.25">
      <c r="A52" s="156" t="s">
        <v>362</v>
      </c>
      <c r="B52" s="115">
        <v>4470599.3125820002</v>
      </c>
      <c r="C52" s="115">
        <v>912652.1906819999</v>
      </c>
      <c r="D52" s="115">
        <v>400363.15342500003</v>
      </c>
      <c r="E52" s="115">
        <v>270932.02499100001</v>
      </c>
      <c r="F52" s="111">
        <f t="shared" si="2"/>
        <v>6054546.6816799995</v>
      </c>
      <c r="G52" s="121">
        <v>5</v>
      </c>
      <c r="H52" s="121" t="s">
        <v>120</v>
      </c>
      <c r="I52" s="111">
        <f t="shared" si="1"/>
        <v>1210909.3363359999</v>
      </c>
    </row>
    <row r="53" spans="1:9" s="193" customFormat="1" ht="15.75" customHeight="1" x14ac:dyDescent="0.25">
      <c r="A53" s="156" t="s">
        <v>363</v>
      </c>
      <c r="B53" s="196">
        <v>1730397.008684</v>
      </c>
      <c r="C53" s="196">
        <v>353795.61224599998</v>
      </c>
      <c r="D53" s="196">
        <v>154438.403593</v>
      </c>
      <c r="E53" s="196">
        <v>132052.10848300002</v>
      </c>
      <c r="F53" s="196">
        <v>2370683.133006</v>
      </c>
      <c r="G53" s="121">
        <v>77</v>
      </c>
      <c r="H53" s="121" t="s">
        <v>135</v>
      </c>
      <c r="I53" s="111">
        <f t="shared" si="1"/>
        <v>30788.092636441557</v>
      </c>
    </row>
    <row r="54" spans="1:9" s="193" customFormat="1" ht="63" x14ac:dyDescent="0.25">
      <c r="A54" s="156" t="s">
        <v>364</v>
      </c>
      <c r="B54" s="115">
        <v>10718435.076955</v>
      </c>
      <c r="C54" s="115">
        <v>12964728.188737001</v>
      </c>
      <c r="D54" s="115">
        <v>815277.70701900008</v>
      </c>
      <c r="E54" s="115">
        <v>375544.62531799998</v>
      </c>
      <c r="F54" s="111">
        <f t="shared" si="2"/>
        <v>24873985.598029003</v>
      </c>
      <c r="G54" s="121">
        <v>14</v>
      </c>
      <c r="H54" s="121" t="s">
        <v>109</v>
      </c>
      <c r="I54" s="111">
        <f t="shared" si="1"/>
        <v>1776713.2570020717</v>
      </c>
    </row>
    <row r="55" spans="1:9" s="193" customFormat="1" ht="63" x14ac:dyDescent="0.25">
      <c r="A55" s="156" t="s">
        <v>365</v>
      </c>
      <c r="B55" s="115">
        <v>62477780.214318998</v>
      </c>
      <c r="C55" s="115">
        <v>4274154.3410220006</v>
      </c>
      <c r="D55" s="115">
        <v>3164909.2459959988</v>
      </c>
      <c r="E55" s="115">
        <v>2366480.8695619996</v>
      </c>
      <c r="F55" s="111">
        <f t="shared" si="2"/>
        <v>72283324.670899004</v>
      </c>
      <c r="G55" s="121">
        <v>40</v>
      </c>
      <c r="H55" s="121" t="s">
        <v>190</v>
      </c>
      <c r="I55" s="111">
        <f t="shared" si="1"/>
        <v>1807083.1167724752</v>
      </c>
    </row>
    <row r="56" spans="1:9" s="193" customFormat="1" ht="78.75" x14ac:dyDescent="0.25">
      <c r="A56" s="195" t="s">
        <v>366</v>
      </c>
      <c r="B56" s="115">
        <v>9826741.0803139992</v>
      </c>
      <c r="C56" s="115">
        <v>514389.768454</v>
      </c>
      <c r="D56" s="115">
        <v>552337.37768200005</v>
      </c>
      <c r="E56" s="115">
        <v>1754810.9483089999</v>
      </c>
      <c r="F56" s="111">
        <f t="shared" si="2"/>
        <v>12648279.174759001</v>
      </c>
      <c r="G56" s="121">
        <v>10</v>
      </c>
      <c r="H56" s="121" t="s">
        <v>192</v>
      </c>
      <c r="I56" s="111">
        <f t="shared" si="1"/>
        <v>1264827.9174759001</v>
      </c>
    </row>
    <row r="57" spans="1:9" s="193" customFormat="1" ht="31.5" x14ac:dyDescent="0.25">
      <c r="A57" s="195" t="s">
        <v>367</v>
      </c>
      <c r="B57" s="115">
        <v>10840788.410467001</v>
      </c>
      <c r="C57" s="115">
        <v>1199228.8491410001</v>
      </c>
      <c r="D57" s="115">
        <v>719281.08481700008</v>
      </c>
      <c r="E57" s="115">
        <v>530063.06302100001</v>
      </c>
      <c r="F57" s="111">
        <f t="shared" si="2"/>
        <v>13289361.407446001</v>
      </c>
      <c r="G57" s="121">
        <v>3</v>
      </c>
      <c r="H57" s="121" t="s">
        <v>96</v>
      </c>
      <c r="I57" s="111">
        <f t="shared" si="1"/>
        <v>4429787.1358153336</v>
      </c>
    </row>
    <row r="58" spans="1:9" s="193" customFormat="1" ht="31.5" customHeight="1" x14ac:dyDescent="0.25">
      <c r="A58" s="195" t="s">
        <v>368</v>
      </c>
      <c r="B58" s="115">
        <v>4905074.916003</v>
      </c>
      <c r="C58" s="115">
        <v>825548.16109800001</v>
      </c>
      <c r="D58" s="115">
        <v>349910.39170900005</v>
      </c>
      <c r="E58" s="115">
        <v>372340.56745999999</v>
      </c>
      <c r="F58" s="196">
        <f>SUM(B58:E58)</f>
        <v>6452874.0362699991</v>
      </c>
      <c r="G58" s="194">
        <v>5</v>
      </c>
      <c r="H58" s="163" t="s">
        <v>190</v>
      </c>
      <c r="I58" s="111">
        <f t="shared" si="1"/>
        <v>1290574.8072539999</v>
      </c>
    </row>
    <row r="59" spans="1:9" s="193" customFormat="1" ht="31.5" customHeight="1" x14ac:dyDescent="0.25">
      <c r="A59" s="195" t="s">
        <v>369</v>
      </c>
      <c r="B59" s="115">
        <v>15300618.852655999</v>
      </c>
      <c r="C59" s="115">
        <v>3605958.99975</v>
      </c>
      <c r="D59" s="115">
        <v>592855.66815000004</v>
      </c>
      <c r="E59" s="115">
        <v>435227.50821</v>
      </c>
      <c r="F59" s="111">
        <f t="shared" si="2"/>
        <v>19934661.028765999</v>
      </c>
      <c r="G59" s="121">
        <v>17</v>
      </c>
      <c r="H59" s="121" t="s">
        <v>190</v>
      </c>
      <c r="I59" s="111">
        <f t="shared" si="1"/>
        <v>1172627.1193391765</v>
      </c>
    </row>
    <row r="60" spans="1:9" s="193" customFormat="1" ht="31.5" customHeight="1" x14ac:dyDescent="0.25">
      <c r="A60" s="195" t="s">
        <v>370</v>
      </c>
      <c r="B60" s="115">
        <v>429676.73846000002</v>
      </c>
      <c r="C60" s="115">
        <v>34930.640208999997</v>
      </c>
      <c r="D60" s="115">
        <v>72658.145898000002</v>
      </c>
      <c r="E60" s="115">
        <v>36305.806705000003</v>
      </c>
      <c r="F60" s="111">
        <f>SUM(B60:E60)</f>
        <v>573571.33127199998</v>
      </c>
      <c r="G60" s="121">
        <v>6</v>
      </c>
      <c r="H60" s="121" t="s">
        <v>190</v>
      </c>
      <c r="I60" s="111">
        <f t="shared" si="1"/>
        <v>95595.221878666664</v>
      </c>
    </row>
    <row r="61" spans="1:9" s="193" customFormat="1" ht="63" x14ac:dyDescent="0.25">
      <c r="A61" s="156" t="s">
        <v>371</v>
      </c>
      <c r="B61" s="115">
        <v>2124930.58806</v>
      </c>
      <c r="C61" s="115">
        <v>266167.35959999997</v>
      </c>
      <c r="D61" s="115">
        <v>105984.192362</v>
      </c>
      <c r="E61" s="115">
        <v>34072.991371999997</v>
      </c>
      <c r="F61" s="111">
        <f t="shared" si="2"/>
        <v>2531155.1313940003</v>
      </c>
      <c r="G61" s="121">
        <v>9</v>
      </c>
      <c r="H61" s="121" t="s">
        <v>198</v>
      </c>
      <c r="I61" s="111">
        <f t="shared" si="1"/>
        <v>281239.45904377778</v>
      </c>
    </row>
    <row r="62" spans="1:9" s="193" customFormat="1" ht="15.75" customHeight="1" x14ac:dyDescent="0.25">
      <c r="A62" s="195" t="s">
        <v>372</v>
      </c>
      <c r="B62" s="115">
        <v>2808830.175572</v>
      </c>
      <c r="C62" s="115">
        <v>348605.77033200004</v>
      </c>
      <c r="D62" s="115">
        <v>151303.87042200001</v>
      </c>
      <c r="E62" s="115">
        <v>77237.702775999991</v>
      </c>
      <c r="F62" s="111">
        <f t="shared" si="2"/>
        <v>3385977.5191020002</v>
      </c>
      <c r="G62" s="121">
        <v>22</v>
      </c>
      <c r="H62" s="121" t="s">
        <v>200</v>
      </c>
      <c r="I62" s="111">
        <f t="shared" si="1"/>
        <v>153908.06905009091</v>
      </c>
    </row>
    <row r="63" spans="1:9" s="193" customFormat="1" ht="31.5" customHeight="1" x14ac:dyDescent="0.25">
      <c r="A63" s="195" t="s">
        <v>373</v>
      </c>
      <c r="B63" s="115">
        <v>16567970.690123001</v>
      </c>
      <c r="C63" s="115">
        <v>4995990.2065589996</v>
      </c>
      <c r="D63" s="115">
        <v>1027419.641309</v>
      </c>
      <c r="E63" s="115">
        <v>925877.44087499985</v>
      </c>
      <c r="F63" s="111">
        <f t="shared" si="2"/>
        <v>23517257.978866003</v>
      </c>
      <c r="G63" s="121">
        <v>25</v>
      </c>
      <c r="H63" s="121" t="s">
        <v>200</v>
      </c>
      <c r="I63" s="111">
        <f t="shared" si="1"/>
        <v>940690.31915464019</v>
      </c>
    </row>
    <row r="64" spans="1:9" s="193" customFormat="1" ht="63" x14ac:dyDescent="0.25">
      <c r="A64" s="156" t="s">
        <v>374</v>
      </c>
      <c r="B64" s="115">
        <v>55525883.563332997</v>
      </c>
      <c r="C64" s="115">
        <v>8971863.5569799989</v>
      </c>
      <c r="D64" s="115">
        <v>3111557.9592499998</v>
      </c>
      <c r="E64" s="115">
        <v>2618975.6294539995</v>
      </c>
      <c r="F64" s="111">
        <f>SUM(B64:E64)</f>
        <v>70228280.709016994</v>
      </c>
      <c r="G64" s="121">
        <v>31000</v>
      </c>
      <c r="H64" s="163" t="s">
        <v>190</v>
      </c>
      <c r="I64" s="111">
        <f t="shared" si="1"/>
        <v>2265.42840996829</v>
      </c>
    </row>
    <row r="65" spans="1:9" s="193" customFormat="1" ht="31.5" customHeight="1" x14ac:dyDescent="0.25">
      <c r="A65" s="156" t="s">
        <v>375</v>
      </c>
      <c r="B65" s="115">
        <v>3579200.4531739997</v>
      </c>
      <c r="C65" s="115">
        <v>88966.000579999993</v>
      </c>
      <c r="D65" s="115">
        <v>164749.10843200001</v>
      </c>
      <c r="E65" s="115">
        <v>60579.979160000003</v>
      </c>
      <c r="F65" s="111">
        <f>SUM(B65:E65)</f>
        <v>3893495.5413459996</v>
      </c>
      <c r="G65" s="121">
        <v>1</v>
      </c>
      <c r="H65" s="163" t="s">
        <v>122</v>
      </c>
      <c r="I65" s="111">
        <f t="shared" si="1"/>
        <v>3893495.5413459996</v>
      </c>
    </row>
    <row r="66" spans="1:9" s="193" customFormat="1" ht="63" x14ac:dyDescent="0.25">
      <c r="A66" s="156" t="s">
        <v>376</v>
      </c>
      <c r="B66" s="115">
        <v>24575772.736219</v>
      </c>
      <c r="C66" s="115">
        <v>13485301.596709</v>
      </c>
      <c r="D66" s="115">
        <v>7145250.1782569354</v>
      </c>
      <c r="E66" s="115">
        <v>7747270.9923299998</v>
      </c>
      <c r="F66" s="111">
        <f t="shared" si="2"/>
        <v>52953595.503514938</v>
      </c>
      <c r="G66" s="121">
        <v>430</v>
      </c>
      <c r="H66" s="121" t="s">
        <v>109</v>
      </c>
      <c r="I66" s="111">
        <f t="shared" si="1"/>
        <v>123147.89651980218</v>
      </c>
    </row>
    <row r="67" spans="1:9" s="193" customFormat="1" ht="31.5" customHeight="1" x14ac:dyDescent="0.25">
      <c r="A67" s="156" t="s">
        <v>377</v>
      </c>
      <c r="B67" s="115">
        <v>29589557.627022997</v>
      </c>
      <c r="C67" s="115">
        <v>3793302.3449229999</v>
      </c>
      <c r="D67" s="115">
        <v>1944002.9836599999</v>
      </c>
      <c r="E67" s="115">
        <v>1849853.8887529997</v>
      </c>
      <c r="F67" s="111">
        <f>SUM(B67:E67)</f>
        <v>37176716.844358996</v>
      </c>
      <c r="G67" s="121">
        <v>2</v>
      </c>
      <c r="H67" s="163" t="s">
        <v>122</v>
      </c>
      <c r="I67" s="111">
        <f t="shared" si="1"/>
        <v>18588358.422179498</v>
      </c>
    </row>
    <row r="68" spans="1:9" s="193" customFormat="1" ht="63" x14ac:dyDescent="0.25">
      <c r="A68" s="156" t="s">
        <v>378</v>
      </c>
      <c r="B68" s="115">
        <v>27125041.243555997</v>
      </c>
      <c r="C68" s="115">
        <v>22926168.691530999</v>
      </c>
      <c r="D68" s="115">
        <v>1444436.1049779998</v>
      </c>
      <c r="E68" s="115">
        <v>2013786.4435129997</v>
      </c>
      <c r="F68" s="111">
        <f>SUM(B68:E68)</f>
        <v>53509432.483577996</v>
      </c>
      <c r="G68" s="121">
        <v>145</v>
      </c>
      <c r="H68" s="163" t="s">
        <v>109</v>
      </c>
      <c r="I68" s="111">
        <f t="shared" si="1"/>
        <v>369030.56885226205</v>
      </c>
    </row>
    <row r="69" spans="1:9" s="193" customFormat="1" ht="31.5" customHeight="1" x14ac:dyDescent="0.25">
      <c r="A69" s="156" t="s">
        <v>379</v>
      </c>
      <c r="B69" s="115">
        <v>9234618.7244849987</v>
      </c>
      <c r="C69" s="115">
        <v>1351569.3767230001</v>
      </c>
      <c r="D69" s="115">
        <v>401835.90973500005</v>
      </c>
      <c r="E69" s="115">
        <v>262307.78514300002</v>
      </c>
      <c r="F69" s="111">
        <f>SUM(B69:E69)</f>
        <v>11250331.796085998</v>
      </c>
      <c r="G69" s="121">
        <v>2</v>
      </c>
      <c r="H69" s="163" t="s">
        <v>122</v>
      </c>
      <c r="I69" s="111">
        <f t="shared" si="1"/>
        <v>5625165.8980429992</v>
      </c>
    </row>
    <row r="70" spans="1:9" s="193" customFormat="1" ht="63" x14ac:dyDescent="0.25">
      <c r="A70" s="156" t="s">
        <v>380</v>
      </c>
      <c r="B70" s="115">
        <v>63265221.923750006</v>
      </c>
      <c r="C70" s="115">
        <v>31779999.932889998</v>
      </c>
      <c r="D70" s="115">
        <v>3682039.4134759996</v>
      </c>
      <c r="E70" s="115">
        <v>2961277.3657600004</v>
      </c>
      <c r="F70" s="111">
        <f>SUM(B70:E70)</f>
        <v>101688538.63587601</v>
      </c>
      <c r="G70" s="121">
        <v>455</v>
      </c>
      <c r="H70" s="163" t="s">
        <v>109</v>
      </c>
      <c r="I70" s="111">
        <f t="shared" si="1"/>
        <v>223491.29370522202</v>
      </c>
    </row>
    <row r="71" spans="1:9" s="193" customFormat="1" ht="31.5" customHeight="1" x14ac:dyDescent="0.25">
      <c r="A71" s="156" t="s">
        <v>381</v>
      </c>
      <c r="B71" s="111">
        <v>11759232.120666999</v>
      </c>
      <c r="C71" s="111">
        <v>1407352.08443</v>
      </c>
      <c r="D71" s="111">
        <v>583229.59062299994</v>
      </c>
      <c r="E71" s="111">
        <v>751532.66274900001</v>
      </c>
      <c r="F71" s="111">
        <f t="shared" si="2"/>
        <v>14501346.458469</v>
      </c>
      <c r="G71" s="197">
        <v>3</v>
      </c>
      <c r="H71" s="163" t="s">
        <v>122</v>
      </c>
      <c r="I71" s="111">
        <f t="shared" si="1"/>
        <v>4833782.1528230002</v>
      </c>
    </row>
    <row r="72" spans="1:9" s="193" customFormat="1" ht="78.75" x14ac:dyDescent="0.25">
      <c r="A72" s="156" t="s">
        <v>382</v>
      </c>
      <c r="B72" s="115">
        <v>28355752.532504</v>
      </c>
      <c r="C72" s="115">
        <v>7834212.4731900012</v>
      </c>
      <c r="D72" s="115">
        <v>2283780.6466609999</v>
      </c>
      <c r="E72" s="115">
        <v>1803373.5013840001</v>
      </c>
      <c r="F72" s="115">
        <f>SUM(B72:E72)</f>
        <v>40277119.153738998</v>
      </c>
      <c r="G72" s="198">
        <v>14</v>
      </c>
      <c r="H72" s="163" t="s">
        <v>190</v>
      </c>
      <c r="I72" s="111">
        <f t="shared" si="1"/>
        <v>2876937.0824099286</v>
      </c>
    </row>
    <row r="73" spans="1:9" s="193" customFormat="1" ht="78.75" x14ac:dyDescent="0.25">
      <c r="A73" s="156" t="s">
        <v>383</v>
      </c>
      <c r="B73" s="115">
        <v>60102565.585546017</v>
      </c>
      <c r="C73" s="115">
        <v>17826746.321465999</v>
      </c>
      <c r="D73" s="115">
        <v>3720477.5310549997</v>
      </c>
      <c r="E73" s="115">
        <v>3301046.5569409998</v>
      </c>
      <c r="F73" s="111">
        <f t="shared" si="2"/>
        <v>84950835.995008022</v>
      </c>
      <c r="G73" s="121">
        <v>10</v>
      </c>
      <c r="H73" s="121" t="s">
        <v>192</v>
      </c>
      <c r="I73" s="111">
        <f t="shared" ref="I73:I86" si="3">+F73/G73</f>
        <v>8495083.5995008014</v>
      </c>
    </row>
    <row r="74" spans="1:9" s="193" customFormat="1" ht="31.5" customHeight="1" x14ac:dyDescent="0.25">
      <c r="A74" s="195" t="s">
        <v>384</v>
      </c>
      <c r="B74" s="115">
        <v>677933.03078000015</v>
      </c>
      <c r="C74" s="115">
        <v>637152.36290600151</v>
      </c>
      <c r="D74" s="115">
        <v>68643.113045999999</v>
      </c>
      <c r="E74" s="115">
        <v>483770.06512599997</v>
      </c>
      <c r="F74" s="111">
        <f t="shared" si="2"/>
        <v>1867498.5718580016</v>
      </c>
      <c r="G74" s="121">
        <v>1</v>
      </c>
      <c r="H74" s="121" t="s">
        <v>122</v>
      </c>
      <c r="I74" s="111">
        <f t="shared" si="3"/>
        <v>1867498.5718580016</v>
      </c>
    </row>
    <row r="75" spans="1:9" s="193" customFormat="1" ht="47.25" x14ac:dyDescent="0.25">
      <c r="A75" s="195" t="s">
        <v>385</v>
      </c>
      <c r="B75" s="115">
        <v>1969051.0178760001</v>
      </c>
      <c r="C75" s="115">
        <v>2482176.2756629996</v>
      </c>
      <c r="D75" s="115">
        <v>278218.67738799995</v>
      </c>
      <c r="E75" s="115">
        <v>1117384.6206169999</v>
      </c>
      <c r="F75" s="111">
        <f t="shared" si="2"/>
        <v>5846830.5915440004</v>
      </c>
      <c r="G75" s="121">
        <v>1</v>
      </c>
      <c r="H75" s="121" t="s">
        <v>122</v>
      </c>
      <c r="I75" s="111">
        <f t="shared" si="3"/>
        <v>5846830.5915440004</v>
      </c>
    </row>
    <row r="76" spans="1:9" s="193" customFormat="1" ht="47.25" x14ac:dyDescent="0.25">
      <c r="A76" s="195" t="s">
        <v>386</v>
      </c>
      <c r="B76" s="115">
        <v>18384301.238681003</v>
      </c>
      <c r="C76" s="115">
        <v>20758376.809126001</v>
      </c>
      <c r="D76" s="115">
        <v>1165481.58005</v>
      </c>
      <c r="E76" s="115">
        <v>1726125.5581240002</v>
      </c>
      <c r="F76" s="111">
        <f t="shared" si="2"/>
        <v>42034285.185981005</v>
      </c>
      <c r="G76" s="121">
        <v>35</v>
      </c>
      <c r="H76" s="121" t="s">
        <v>96</v>
      </c>
      <c r="I76" s="111">
        <f t="shared" si="3"/>
        <v>1200979.5767423145</v>
      </c>
    </row>
    <row r="77" spans="1:9" s="193" customFormat="1" ht="31.5" customHeight="1" x14ac:dyDescent="0.25">
      <c r="A77" s="195" t="s">
        <v>387</v>
      </c>
      <c r="B77" s="115">
        <v>21491758.884330995</v>
      </c>
      <c r="C77" s="115">
        <v>3942228.2310410002</v>
      </c>
      <c r="D77" s="115">
        <v>1561368.5822630003</v>
      </c>
      <c r="E77" s="115">
        <v>3594028.6077049999</v>
      </c>
      <c r="F77" s="111">
        <f>SUM(B77:E77)</f>
        <v>30589384.305339996</v>
      </c>
      <c r="G77" s="121">
        <v>12596</v>
      </c>
      <c r="H77" s="163" t="s">
        <v>116</v>
      </c>
      <c r="I77" s="111">
        <f>+F77/G77</f>
        <v>2428.4998654604633</v>
      </c>
    </row>
    <row r="78" spans="1:9" s="193" customFormat="1" ht="31.5" customHeight="1" x14ac:dyDescent="0.25">
      <c r="A78" s="195" t="s">
        <v>388</v>
      </c>
      <c r="B78" s="115">
        <v>3475824.4238039996</v>
      </c>
      <c r="C78" s="115">
        <v>576303.68481200002</v>
      </c>
      <c r="D78" s="115">
        <v>260168.21006099999</v>
      </c>
      <c r="E78" s="115">
        <v>549473.86978399986</v>
      </c>
      <c r="F78" s="111">
        <f t="shared" ref="F78:F84" si="4">SUM(B78:E78)</f>
        <v>4861770.1884610001</v>
      </c>
      <c r="G78" s="121">
        <v>1</v>
      </c>
      <c r="H78" s="121" t="s">
        <v>122</v>
      </c>
      <c r="I78" s="111">
        <f t="shared" si="3"/>
        <v>4861770.1884610001</v>
      </c>
    </row>
    <row r="79" spans="1:9" s="193" customFormat="1" ht="31.5" customHeight="1" x14ac:dyDescent="0.25">
      <c r="A79" s="195" t="s">
        <v>389</v>
      </c>
      <c r="B79" s="111">
        <v>11637499.495962001</v>
      </c>
      <c r="C79" s="111">
        <v>2187195.1393289999</v>
      </c>
      <c r="D79" s="111">
        <v>837955.86484699999</v>
      </c>
      <c r="E79" s="111">
        <v>1140102.110599</v>
      </c>
      <c r="F79" s="111">
        <f>SUM(B79:E79)</f>
        <v>15802752.610737002</v>
      </c>
      <c r="G79" s="121">
        <v>17</v>
      </c>
      <c r="H79" s="163" t="s">
        <v>109</v>
      </c>
      <c r="I79" s="111">
        <f t="shared" si="3"/>
        <v>929573.68298452953</v>
      </c>
    </row>
    <row r="80" spans="1:9" s="193" customFormat="1" ht="31.5" customHeight="1" x14ac:dyDescent="0.25">
      <c r="A80" s="195" t="s">
        <v>390</v>
      </c>
      <c r="B80" s="115">
        <v>5578751.7191179991</v>
      </c>
      <c r="C80" s="115">
        <v>1212744.6330880001</v>
      </c>
      <c r="D80" s="115">
        <v>389784.76018600003</v>
      </c>
      <c r="E80" s="115">
        <v>1276105.4314830001</v>
      </c>
      <c r="F80" s="111">
        <f t="shared" si="4"/>
        <v>8457386.5438749995</v>
      </c>
      <c r="G80" s="121">
        <v>1</v>
      </c>
      <c r="H80" s="163" t="s">
        <v>122</v>
      </c>
      <c r="I80" s="111">
        <f t="shared" si="3"/>
        <v>8457386.5438749995</v>
      </c>
    </row>
    <row r="81" spans="1:9" s="193" customFormat="1" ht="63" x14ac:dyDescent="0.25">
      <c r="A81" s="195" t="s">
        <v>391</v>
      </c>
      <c r="B81" s="115">
        <v>24855733.853079997</v>
      </c>
      <c r="C81" s="115">
        <v>12350569.490805998</v>
      </c>
      <c r="D81" s="115">
        <v>1430404.0328609999</v>
      </c>
      <c r="E81" s="115">
        <v>1693750.1077930001</v>
      </c>
      <c r="F81" s="111">
        <f>SUM(B81:E81)</f>
        <v>40330457.484540001</v>
      </c>
      <c r="G81" s="121">
        <v>42</v>
      </c>
      <c r="H81" s="121" t="s">
        <v>109</v>
      </c>
      <c r="I81" s="111">
        <f>+F81/G81</f>
        <v>960248.98772714287</v>
      </c>
    </row>
    <row r="82" spans="1:9" s="193" customFormat="1" ht="31.5" customHeight="1" x14ac:dyDescent="0.25">
      <c r="A82" s="195" t="s">
        <v>392</v>
      </c>
      <c r="B82" s="115">
        <v>11135300.094408</v>
      </c>
      <c r="C82" s="115">
        <v>3865216.8757529999</v>
      </c>
      <c r="D82" s="115">
        <v>795409.97333299997</v>
      </c>
      <c r="E82" s="115">
        <v>1411694.6291899995</v>
      </c>
      <c r="F82" s="111">
        <f>SUM(B82:E82)</f>
        <v>17207621.572683997</v>
      </c>
      <c r="G82" s="121">
        <v>20</v>
      </c>
      <c r="H82" s="121" t="s">
        <v>109</v>
      </c>
      <c r="I82" s="111">
        <f>+F82/G82</f>
        <v>860381.07863419992</v>
      </c>
    </row>
    <row r="83" spans="1:9" s="193" customFormat="1" ht="31.5" customHeight="1" x14ac:dyDescent="0.25">
      <c r="A83" s="195" t="s">
        <v>393</v>
      </c>
      <c r="B83" s="115">
        <v>2548353.3396239998</v>
      </c>
      <c r="C83" s="115">
        <v>1645111.5029600002</v>
      </c>
      <c r="D83" s="115">
        <v>119962.52963200001</v>
      </c>
      <c r="E83" s="115">
        <v>62797.475864999986</v>
      </c>
      <c r="F83" s="111">
        <f t="shared" si="4"/>
        <v>4376224.8480810001</v>
      </c>
      <c r="G83" s="121">
        <v>1</v>
      </c>
      <c r="H83" s="121" t="s">
        <v>122</v>
      </c>
      <c r="I83" s="111">
        <f>+F83/G83</f>
        <v>4376224.8480810001</v>
      </c>
    </row>
    <row r="84" spans="1:9" s="193" customFormat="1" ht="31.5" customHeight="1" x14ac:dyDescent="0.25">
      <c r="A84" s="195" t="s">
        <v>394</v>
      </c>
      <c r="B84" s="115">
        <v>20955037.207505003</v>
      </c>
      <c r="C84" s="115">
        <v>8582873.5615679994</v>
      </c>
      <c r="D84" s="115">
        <v>1645421.5238700002</v>
      </c>
      <c r="E84" s="115">
        <v>2289686.5376789998</v>
      </c>
      <c r="F84" s="111">
        <f t="shared" si="4"/>
        <v>33473018.830622002</v>
      </c>
      <c r="G84" s="121">
        <v>10</v>
      </c>
      <c r="H84" s="121" t="s">
        <v>109</v>
      </c>
      <c r="I84" s="111">
        <f>+F84/G84</f>
        <v>3347301.8830622002</v>
      </c>
    </row>
    <row r="85" spans="1:9" s="193" customFormat="1" ht="31.5" customHeight="1" x14ac:dyDescent="0.25">
      <c r="A85" s="195" t="s">
        <v>395</v>
      </c>
      <c r="B85" s="115">
        <v>842120.84850000008</v>
      </c>
      <c r="C85" s="115">
        <v>71819.126109000004</v>
      </c>
      <c r="D85" s="115">
        <v>88465.231234000006</v>
      </c>
      <c r="E85" s="115">
        <v>53545.511615000003</v>
      </c>
      <c r="F85" s="111">
        <f>SUM(B85:E85)</f>
        <v>1055950.7174580002</v>
      </c>
      <c r="G85" s="121">
        <v>1</v>
      </c>
      <c r="H85" s="121" t="s">
        <v>122</v>
      </c>
      <c r="I85" s="111">
        <f>+F85/G85</f>
        <v>1055950.7174580002</v>
      </c>
    </row>
    <row r="86" spans="1:9" s="193" customFormat="1" ht="31.5" customHeight="1" x14ac:dyDescent="0.25">
      <c r="A86" s="195" t="s">
        <v>396</v>
      </c>
      <c r="B86" s="115">
        <v>51907585.444236994</v>
      </c>
      <c r="C86" s="115">
        <v>11429855.143662</v>
      </c>
      <c r="D86" s="115">
        <v>1439355.158512</v>
      </c>
      <c r="E86" s="115">
        <v>2127117.6826269999</v>
      </c>
      <c r="F86" s="111">
        <f>SUM(B86:E86)</f>
        <v>66903913.429037996</v>
      </c>
      <c r="G86" s="121">
        <v>4534</v>
      </c>
      <c r="H86" s="121" t="s">
        <v>306</v>
      </c>
      <c r="I86" s="111">
        <f t="shared" si="3"/>
        <v>14756.046190789148</v>
      </c>
    </row>
    <row r="87" spans="1:9" s="154" customFormat="1" ht="16.5" thickBot="1" x14ac:dyDescent="0.25">
      <c r="A87" s="199" t="s">
        <v>14</v>
      </c>
      <c r="B87" s="200">
        <f>SUM(B4:B86)</f>
        <v>3306305065.6773062</v>
      </c>
      <c r="C87" s="200">
        <f>SUM(C4:C86)</f>
        <v>1479578875.0942013</v>
      </c>
      <c r="D87" s="200">
        <f>SUM(D4:D86)</f>
        <v>223072236.94999993</v>
      </c>
      <c r="E87" s="200">
        <f>SUM(E4:E86)</f>
        <v>307037072.45579898</v>
      </c>
      <c r="F87" s="200">
        <f>SUM(F4:F86)</f>
        <v>5315993250.1773062</v>
      </c>
      <c r="G87" s="201"/>
      <c r="H87" s="201"/>
      <c r="I87" s="201"/>
    </row>
    <row r="88" spans="1:9" s="203" customFormat="1" ht="16.5" thickTop="1" x14ac:dyDescent="0.25">
      <c r="A88" s="202"/>
      <c r="B88" s="50"/>
      <c r="C88" s="50"/>
      <c r="D88" s="50"/>
      <c r="E88" s="50"/>
      <c r="F88" s="50"/>
      <c r="G88" s="99"/>
      <c r="H88" s="99"/>
      <c r="I88" s="50"/>
    </row>
    <row r="89" spans="1:9" s="193" customFormat="1" ht="15.75" x14ac:dyDescent="0.25">
      <c r="B89" s="50"/>
      <c r="C89" s="50"/>
      <c r="D89" s="50"/>
      <c r="E89" s="50"/>
      <c r="F89" s="50"/>
      <c r="G89" s="99"/>
      <c r="H89" s="99"/>
      <c r="I89" s="5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opLeftCell="A30" workbookViewId="0">
      <selection activeCell="A44" sqref="A44:XFD80"/>
    </sheetView>
  </sheetViews>
  <sheetFormatPr defaultRowHeight="21" x14ac:dyDescent="0.35"/>
  <cols>
    <col min="1" max="1" width="21" style="208" customWidth="1"/>
    <col min="2" max="3" width="18.125" style="39" bestFit="1" customWidth="1"/>
    <col min="4" max="5" width="16.5" style="208" bestFit="1" customWidth="1"/>
    <col min="6" max="6" width="18.125" style="208" bestFit="1" customWidth="1"/>
    <col min="7" max="7" width="15.5" style="208" customWidth="1"/>
    <col min="8" max="8" width="14.125" style="208" customWidth="1"/>
    <col min="9" max="9" width="16.75" style="208" customWidth="1"/>
    <col min="10" max="256" width="9" style="208"/>
    <col min="257" max="257" width="21" style="208" customWidth="1"/>
    <col min="258" max="259" width="18.125" style="208" bestFit="1" customWidth="1"/>
    <col min="260" max="261" width="16.5" style="208" bestFit="1" customWidth="1"/>
    <col min="262" max="262" width="18.125" style="208" bestFit="1" customWidth="1"/>
    <col min="263" max="263" width="15.5" style="208" customWidth="1"/>
    <col min="264" max="264" width="14.125" style="208" customWidth="1"/>
    <col min="265" max="265" width="16.75" style="208" customWidth="1"/>
    <col min="266" max="512" width="9" style="208"/>
    <col min="513" max="513" width="21" style="208" customWidth="1"/>
    <col min="514" max="515" width="18.125" style="208" bestFit="1" customWidth="1"/>
    <col min="516" max="517" width="16.5" style="208" bestFit="1" customWidth="1"/>
    <col min="518" max="518" width="18.125" style="208" bestFit="1" customWidth="1"/>
    <col min="519" max="519" width="15.5" style="208" customWidth="1"/>
    <col min="520" max="520" width="14.125" style="208" customWidth="1"/>
    <col min="521" max="521" width="16.75" style="208" customWidth="1"/>
    <col min="522" max="768" width="9" style="208"/>
    <col min="769" max="769" width="21" style="208" customWidth="1"/>
    <col min="770" max="771" width="18.125" style="208" bestFit="1" customWidth="1"/>
    <col min="772" max="773" width="16.5" style="208" bestFit="1" customWidth="1"/>
    <col min="774" max="774" width="18.125" style="208" bestFit="1" customWidth="1"/>
    <col min="775" max="775" width="15.5" style="208" customWidth="1"/>
    <col min="776" max="776" width="14.125" style="208" customWidth="1"/>
    <col min="777" max="777" width="16.75" style="208" customWidth="1"/>
    <col min="778" max="1024" width="9" style="208"/>
    <col min="1025" max="1025" width="21" style="208" customWidth="1"/>
    <col min="1026" max="1027" width="18.125" style="208" bestFit="1" customWidth="1"/>
    <col min="1028" max="1029" width="16.5" style="208" bestFit="1" customWidth="1"/>
    <col min="1030" max="1030" width="18.125" style="208" bestFit="1" customWidth="1"/>
    <col min="1031" max="1031" width="15.5" style="208" customWidth="1"/>
    <col min="1032" max="1032" width="14.125" style="208" customWidth="1"/>
    <col min="1033" max="1033" width="16.75" style="208" customWidth="1"/>
    <col min="1034" max="1280" width="9" style="208"/>
    <col min="1281" max="1281" width="21" style="208" customWidth="1"/>
    <col min="1282" max="1283" width="18.125" style="208" bestFit="1" customWidth="1"/>
    <col min="1284" max="1285" width="16.5" style="208" bestFit="1" customWidth="1"/>
    <col min="1286" max="1286" width="18.125" style="208" bestFit="1" customWidth="1"/>
    <col min="1287" max="1287" width="15.5" style="208" customWidth="1"/>
    <col min="1288" max="1288" width="14.125" style="208" customWidth="1"/>
    <col min="1289" max="1289" width="16.75" style="208" customWidth="1"/>
    <col min="1290" max="1536" width="9" style="208"/>
    <col min="1537" max="1537" width="21" style="208" customWidth="1"/>
    <col min="1538" max="1539" width="18.125" style="208" bestFit="1" customWidth="1"/>
    <col min="1540" max="1541" width="16.5" style="208" bestFit="1" customWidth="1"/>
    <col min="1542" max="1542" width="18.125" style="208" bestFit="1" customWidth="1"/>
    <col min="1543" max="1543" width="15.5" style="208" customWidth="1"/>
    <col min="1544" max="1544" width="14.125" style="208" customWidth="1"/>
    <col min="1545" max="1545" width="16.75" style="208" customWidth="1"/>
    <col min="1546" max="1792" width="9" style="208"/>
    <col min="1793" max="1793" width="21" style="208" customWidth="1"/>
    <col min="1794" max="1795" width="18.125" style="208" bestFit="1" customWidth="1"/>
    <col min="1796" max="1797" width="16.5" style="208" bestFit="1" customWidth="1"/>
    <col min="1798" max="1798" width="18.125" style="208" bestFit="1" customWidth="1"/>
    <col min="1799" max="1799" width="15.5" style="208" customWidth="1"/>
    <col min="1800" max="1800" width="14.125" style="208" customWidth="1"/>
    <col min="1801" max="1801" width="16.75" style="208" customWidth="1"/>
    <col min="1802" max="2048" width="9" style="208"/>
    <col min="2049" max="2049" width="21" style="208" customWidth="1"/>
    <col min="2050" max="2051" width="18.125" style="208" bestFit="1" customWidth="1"/>
    <col min="2052" max="2053" width="16.5" style="208" bestFit="1" customWidth="1"/>
    <col min="2054" max="2054" width="18.125" style="208" bestFit="1" customWidth="1"/>
    <col min="2055" max="2055" width="15.5" style="208" customWidth="1"/>
    <col min="2056" max="2056" width="14.125" style="208" customWidth="1"/>
    <col min="2057" max="2057" width="16.75" style="208" customWidth="1"/>
    <col min="2058" max="2304" width="9" style="208"/>
    <col min="2305" max="2305" width="21" style="208" customWidth="1"/>
    <col min="2306" max="2307" width="18.125" style="208" bestFit="1" customWidth="1"/>
    <col min="2308" max="2309" width="16.5" style="208" bestFit="1" customWidth="1"/>
    <col min="2310" max="2310" width="18.125" style="208" bestFit="1" customWidth="1"/>
    <col min="2311" max="2311" width="15.5" style="208" customWidth="1"/>
    <col min="2312" max="2312" width="14.125" style="208" customWidth="1"/>
    <col min="2313" max="2313" width="16.75" style="208" customWidth="1"/>
    <col min="2314" max="2560" width="9" style="208"/>
    <col min="2561" max="2561" width="21" style="208" customWidth="1"/>
    <col min="2562" max="2563" width="18.125" style="208" bestFit="1" customWidth="1"/>
    <col min="2564" max="2565" width="16.5" style="208" bestFit="1" customWidth="1"/>
    <col min="2566" max="2566" width="18.125" style="208" bestFit="1" customWidth="1"/>
    <col min="2567" max="2567" width="15.5" style="208" customWidth="1"/>
    <col min="2568" max="2568" width="14.125" style="208" customWidth="1"/>
    <col min="2569" max="2569" width="16.75" style="208" customWidth="1"/>
    <col min="2570" max="2816" width="9" style="208"/>
    <col min="2817" max="2817" width="21" style="208" customWidth="1"/>
    <col min="2818" max="2819" width="18.125" style="208" bestFit="1" customWidth="1"/>
    <col min="2820" max="2821" width="16.5" style="208" bestFit="1" customWidth="1"/>
    <col min="2822" max="2822" width="18.125" style="208" bestFit="1" customWidth="1"/>
    <col min="2823" max="2823" width="15.5" style="208" customWidth="1"/>
    <col min="2824" max="2824" width="14.125" style="208" customWidth="1"/>
    <col min="2825" max="2825" width="16.75" style="208" customWidth="1"/>
    <col min="2826" max="3072" width="9" style="208"/>
    <col min="3073" max="3073" width="21" style="208" customWidth="1"/>
    <col min="3074" max="3075" width="18.125" style="208" bestFit="1" customWidth="1"/>
    <col min="3076" max="3077" width="16.5" style="208" bestFit="1" customWidth="1"/>
    <col min="3078" max="3078" width="18.125" style="208" bestFit="1" customWidth="1"/>
    <col min="3079" max="3079" width="15.5" style="208" customWidth="1"/>
    <col min="3080" max="3080" width="14.125" style="208" customWidth="1"/>
    <col min="3081" max="3081" width="16.75" style="208" customWidth="1"/>
    <col min="3082" max="3328" width="9" style="208"/>
    <col min="3329" max="3329" width="21" style="208" customWidth="1"/>
    <col min="3330" max="3331" width="18.125" style="208" bestFit="1" customWidth="1"/>
    <col min="3332" max="3333" width="16.5" style="208" bestFit="1" customWidth="1"/>
    <col min="3334" max="3334" width="18.125" style="208" bestFit="1" customWidth="1"/>
    <col min="3335" max="3335" width="15.5" style="208" customWidth="1"/>
    <col min="3336" max="3336" width="14.125" style="208" customWidth="1"/>
    <col min="3337" max="3337" width="16.75" style="208" customWidth="1"/>
    <col min="3338" max="3584" width="9" style="208"/>
    <col min="3585" max="3585" width="21" style="208" customWidth="1"/>
    <col min="3586" max="3587" width="18.125" style="208" bestFit="1" customWidth="1"/>
    <col min="3588" max="3589" width="16.5" style="208" bestFit="1" customWidth="1"/>
    <col min="3590" max="3590" width="18.125" style="208" bestFit="1" customWidth="1"/>
    <col min="3591" max="3591" width="15.5" style="208" customWidth="1"/>
    <col min="3592" max="3592" width="14.125" style="208" customWidth="1"/>
    <col min="3593" max="3593" width="16.75" style="208" customWidth="1"/>
    <col min="3594" max="3840" width="9" style="208"/>
    <col min="3841" max="3841" width="21" style="208" customWidth="1"/>
    <col min="3842" max="3843" width="18.125" style="208" bestFit="1" customWidth="1"/>
    <col min="3844" max="3845" width="16.5" style="208" bestFit="1" customWidth="1"/>
    <col min="3846" max="3846" width="18.125" style="208" bestFit="1" customWidth="1"/>
    <col min="3847" max="3847" width="15.5" style="208" customWidth="1"/>
    <col min="3848" max="3848" width="14.125" style="208" customWidth="1"/>
    <col min="3849" max="3849" width="16.75" style="208" customWidth="1"/>
    <col min="3850" max="4096" width="9" style="208"/>
    <col min="4097" max="4097" width="21" style="208" customWidth="1"/>
    <col min="4098" max="4099" width="18.125" style="208" bestFit="1" customWidth="1"/>
    <col min="4100" max="4101" width="16.5" style="208" bestFit="1" customWidth="1"/>
    <col min="4102" max="4102" width="18.125" style="208" bestFit="1" customWidth="1"/>
    <col min="4103" max="4103" width="15.5" style="208" customWidth="1"/>
    <col min="4104" max="4104" width="14.125" style="208" customWidth="1"/>
    <col min="4105" max="4105" width="16.75" style="208" customWidth="1"/>
    <col min="4106" max="4352" width="9" style="208"/>
    <col min="4353" max="4353" width="21" style="208" customWidth="1"/>
    <col min="4354" max="4355" width="18.125" style="208" bestFit="1" customWidth="1"/>
    <col min="4356" max="4357" width="16.5" style="208" bestFit="1" customWidth="1"/>
    <col min="4358" max="4358" width="18.125" style="208" bestFit="1" customWidth="1"/>
    <col min="4359" max="4359" width="15.5" style="208" customWidth="1"/>
    <col min="4360" max="4360" width="14.125" style="208" customWidth="1"/>
    <col min="4361" max="4361" width="16.75" style="208" customWidth="1"/>
    <col min="4362" max="4608" width="9" style="208"/>
    <col min="4609" max="4609" width="21" style="208" customWidth="1"/>
    <col min="4610" max="4611" width="18.125" style="208" bestFit="1" customWidth="1"/>
    <col min="4612" max="4613" width="16.5" style="208" bestFit="1" customWidth="1"/>
    <col min="4614" max="4614" width="18.125" style="208" bestFit="1" customWidth="1"/>
    <col min="4615" max="4615" width="15.5" style="208" customWidth="1"/>
    <col min="4616" max="4616" width="14.125" style="208" customWidth="1"/>
    <col min="4617" max="4617" width="16.75" style="208" customWidth="1"/>
    <col min="4618" max="4864" width="9" style="208"/>
    <col min="4865" max="4865" width="21" style="208" customWidth="1"/>
    <col min="4866" max="4867" width="18.125" style="208" bestFit="1" customWidth="1"/>
    <col min="4868" max="4869" width="16.5" style="208" bestFit="1" customWidth="1"/>
    <col min="4870" max="4870" width="18.125" style="208" bestFit="1" customWidth="1"/>
    <col min="4871" max="4871" width="15.5" style="208" customWidth="1"/>
    <col min="4872" max="4872" width="14.125" style="208" customWidth="1"/>
    <col min="4873" max="4873" width="16.75" style="208" customWidth="1"/>
    <col min="4874" max="5120" width="9" style="208"/>
    <col min="5121" max="5121" width="21" style="208" customWidth="1"/>
    <col min="5122" max="5123" width="18.125" style="208" bestFit="1" customWidth="1"/>
    <col min="5124" max="5125" width="16.5" style="208" bestFit="1" customWidth="1"/>
    <col min="5126" max="5126" width="18.125" style="208" bestFit="1" customWidth="1"/>
    <col min="5127" max="5127" width="15.5" style="208" customWidth="1"/>
    <col min="5128" max="5128" width="14.125" style="208" customWidth="1"/>
    <col min="5129" max="5129" width="16.75" style="208" customWidth="1"/>
    <col min="5130" max="5376" width="9" style="208"/>
    <col min="5377" max="5377" width="21" style="208" customWidth="1"/>
    <col min="5378" max="5379" width="18.125" style="208" bestFit="1" customWidth="1"/>
    <col min="5380" max="5381" width="16.5" style="208" bestFit="1" customWidth="1"/>
    <col min="5382" max="5382" width="18.125" style="208" bestFit="1" customWidth="1"/>
    <col min="5383" max="5383" width="15.5" style="208" customWidth="1"/>
    <col min="5384" max="5384" width="14.125" style="208" customWidth="1"/>
    <col min="5385" max="5385" width="16.75" style="208" customWidth="1"/>
    <col min="5386" max="5632" width="9" style="208"/>
    <col min="5633" max="5633" width="21" style="208" customWidth="1"/>
    <col min="5634" max="5635" width="18.125" style="208" bestFit="1" customWidth="1"/>
    <col min="5636" max="5637" width="16.5" style="208" bestFit="1" customWidth="1"/>
    <col min="5638" max="5638" width="18.125" style="208" bestFit="1" customWidth="1"/>
    <col min="5639" max="5639" width="15.5" style="208" customWidth="1"/>
    <col min="5640" max="5640" width="14.125" style="208" customWidth="1"/>
    <col min="5641" max="5641" width="16.75" style="208" customWidth="1"/>
    <col min="5642" max="5888" width="9" style="208"/>
    <col min="5889" max="5889" width="21" style="208" customWidth="1"/>
    <col min="5890" max="5891" width="18.125" style="208" bestFit="1" customWidth="1"/>
    <col min="5892" max="5893" width="16.5" style="208" bestFit="1" customWidth="1"/>
    <col min="5894" max="5894" width="18.125" style="208" bestFit="1" customWidth="1"/>
    <col min="5895" max="5895" width="15.5" style="208" customWidth="1"/>
    <col min="5896" max="5896" width="14.125" style="208" customWidth="1"/>
    <col min="5897" max="5897" width="16.75" style="208" customWidth="1"/>
    <col min="5898" max="6144" width="9" style="208"/>
    <col min="6145" max="6145" width="21" style="208" customWidth="1"/>
    <col min="6146" max="6147" width="18.125" style="208" bestFit="1" customWidth="1"/>
    <col min="6148" max="6149" width="16.5" style="208" bestFit="1" customWidth="1"/>
    <col min="6150" max="6150" width="18.125" style="208" bestFit="1" customWidth="1"/>
    <col min="6151" max="6151" width="15.5" style="208" customWidth="1"/>
    <col min="6152" max="6152" width="14.125" style="208" customWidth="1"/>
    <col min="6153" max="6153" width="16.75" style="208" customWidth="1"/>
    <col min="6154" max="6400" width="9" style="208"/>
    <col min="6401" max="6401" width="21" style="208" customWidth="1"/>
    <col min="6402" max="6403" width="18.125" style="208" bestFit="1" customWidth="1"/>
    <col min="6404" max="6405" width="16.5" style="208" bestFit="1" customWidth="1"/>
    <col min="6406" max="6406" width="18.125" style="208" bestFit="1" customWidth="1"/>
    <col min="6407" max="6407" width="15.5" style="208" customWidth="1"/>
    <col min="6408" max="6408" width="14.125" style="208" customWidth="1"/>
    <col min="6409" max="6409" width="16.75" style="208" customWidth="1"/>
    <col min="6410" max="6656" width="9" style="208"/>
    <col min="6657" max="6657" width="21" style="208" customWidth="1"/>
    <col min="6658" max="6659" width="18.125" style="208" bestFit="1" customWidth="1"/>
    <col min="6660" max="6661" width="16.5" style="208" bestFit="1" customWidth="1"/>
    <col min="6662" max="6662" width="18.125" style="208" bestFit="1" customWidth="1"/>
    <col min="6663" max="6663" width="15.5" style="208" customWidth="1"/>
    <col min="6664" max="6664" width="14.125" style="208" customWidth="1"/>
    <col min="6665" max="6665" width="16.75" style="208" customWidth="1"/>
    <col min="6666" max="6912" width="9" style="208"/>
    <col min="6913" max="6913" width="21" style="208" customWidth="1"/>
    <col min="6914" max="6915" width="18.125" style="208" bestFit="1" customWidth="1"/>
    <col min="6916" max="6917" width="16.5" style="208" bestFit="1" customWidth="1"/>
    <col min="6918" max="6918" width="18.125" style="208" bestFit="1" customWidth="1"/>
    <col min="6919" max="6919" width="15.5" style="208" customWidth="1"/>
    <col min="6920" max="6920" width="14.125" style="208" customWidth="1"/>
    <col min="6921" max="6921" width="16.75" style="208" customWidth="1"/>
    <col min="6922" max="7168" width="9" style="208"/>
    <col min="7169" max="7169" width="21" style="208" customWidth="1"/>
    <col min="7170" max="7171" width="18.125" style="208" bestFit="1" customWidth="1"/>
    <col min="7172" max="7173" width="16.5" style="208" bestFit="1" customWidth="1"/>
    <col min="7174" max="7174" width="18.125" style="208" bestFit="1" customWidth="1"/>
    <col min="7175" max="7175" width="15.5" style="208" customWidth="1"/>
    <col min="7176" max="7176" width="14.125" style="208" customWidth="1"/>
    <col min="7177" max="7177" width="16.75" style="208" customWidth="1"/>
    <col min="7178" max="7424" width="9" style="208"/>
    <col min="7425" max="7425" width="21" style="208" customWidth="1"/>
    <col min="7426" max="7427" width="18.125" style="208" bestFit="1" customWidth="1"/>
    <col min="7428" max="7429" width="16.5" style="208" bestFit="1" customWidth="1"/>
    <col min="7430" max="7430" width="18.125" style="208" bestFit="1" customWidth="1"/>
    <col min="7431" max="7431" width="15.5" style="208" customWidth="1"/>
    <col min="7432" max="7432" width="14.125" style="208" customWidth="1"/>
    <col min="7433" max="7433" width="16.75" style="208" customWidth="1"/>
    <col min="7434" max="7680" width="9" style="208"/>
    <col min="7681" max="7681" width="21" style="208" customWidth="1"/>
    <col min="7682" max="7683" width="18.125" style="208" bestFit="1" customWidth="1"/>
    <col min="7684" max="7685" width="16.5" style="208" bestFit="1" customWidth="1"/>
    <col min="7686" max="7686" width="18.125" style="208" bestFit="1" customWidth="1"/>
    <col min="7687" max="7687" width="15.5" style="208" customWidth="1"/>
    <col min="7688" max="7688" width="14.125" style="208" customWidth="1"/>
    <col min="7689" max="7689" width="16.75" style="208" customWidth="1"/>
    <col min="7690" max="7936" width="9" style="208"/>
    <col min="7937" max="7937" width="21" style="208" customWidth="1"/>
    <col min="7938" max="7939" width="18.125" style="208" bestFit="1" customWidth="1"/>
    <col min="7940" max="7941" width="16.5" style="208" bestFit="1" customWidth="1"/>
    <col min="7942" max="7942" width="18.125" style="208" bestFit="1" customWidth="1"/>
    <col min="7943" max="7943" width="15.5" style="208" customWidth="1"/>
    <col min="7944" max="7944" width="14.125" style="208" customWidth="1"/>
    <col min="7945" max="7945" width="16.75" style="208" customWidth="1"/>
    <col min="7946" max="8192" width="9" style="208"/>
    <col min="8193" max="8193" width="21" style="208" customWidth="1"/>
    <col min="8194" max="8195" width="18.125" style="208" bestFit="1" customWidth="1"/>
    <col min="8196" max="8197" width="16.5" style="208" bestFit="1" customWidth="1"/>
    <col min="8198" max="8198" width="18.125" style="208" bestFit="1" customWidth="1"/>
    <col min="8199" max="8199" width="15.5" style="208" customWidth="1"/>
    <col min="8200" max="8200" width="14.125" style="208" customWidth="1"/>
    <col min="8201" max="8201" width="16.75" style="208" customWidth="1"/>
    <col min="8202" max="8448" width="9" style="208"/>
    <col min="8449" max="8449" width="21" style="208" customWidth="1"/>
    <col min="8450" max="8451" width="18.125" style="208" bestFit="1" customWidth="1"/>
    <col min="8452" max="8453" width="16.5" style="208" bestFit="1" customWidth="1"/>
    <col min="8454" max="8454" width="18.125" style="208" bestFit="1" customWidth="1"/>
    <col min="8455" max="8455" width="15.5" style="208" customWidth="1"/>
    <col min="8456" max="8456" width="14.125" style="208" customWidth="1"/>
    <col min="8457" max="8457" width="16.75" style="208" customWidth="1"/>
    <col min="8458" max="8704" width="9" style="208"/>
    <col min="8705" max="8705" width="21" style="208" customWidth="1"/>
    <col min="8706" max="8707" width="18.125" style="208" bestFit="1" customWidth="1"/>
    <col min="8708" max="8709" width="16.5" style="208" bestFit="1" customWidth="1"/>
    <col min="8710" max="8710" width="18.125" style="208" bestFit="1" customWidth="1"/>
    <col min="8711" max="8711" width="15.5" style="208" customWidth="1"/>
    <col min="8712" max="8712" width="14.125" style="208" customWidth="1"/>
    <col min="8713" max="8713" width="16.75" style="208" customWidth="1"/>
    <col min="8714" max="8960" width="9" style="208"/>
    <col min="8961" max="8961" width="21" style="208" customWidth="1"/>
    <col min="8962" max="8963" width="18.125" style="208" bestFit="1" customWidth="1"/>
    <col min="8964" max="8965" width="16.5" style="208" bestFit="1" customWidth="1"/>
    <col min="8966" max="8966" width="18.125" style="208" bestFit="1" customWidth="1"/>
    <col min="8967" max="8967" width="15.5" style="208" customWidth="1"/>
    <col min="8968" max="8968" width="14.125" style="208" customWidth="1"/>
    <col min="8969" max="8969" width="16.75" style="208" customWidth="1"/>
    <col min="8970" max="9216" width="9" style="208"/>
    <col min="9217" max="9217" width="21" style="208" customWidth="1"/>
    <col min="9218" max="9219" width="18.125" style="208" bestFit="1" customWidth="1"/>
    <col min="9220" max="9221" width="16.5" style="208" bestFit="1" customWidth="1"/>
    <col min="9222" max="9222" width="18.125" style="208" bestFit="1" customWidth="1"/>
    <col min="9223" max="9223" width="15.5" style="208" customWidth="1"/>
    <col min="9224" max="9224" width="14.125" style="208" customWidth="1"/>
    <col min="9225" max="9225" width="16.75" style="208" customWidth="1"/>
    <col min="9226" max="9472" width="9" style="208"/>
    <col min="9473" max="9473" width="21" style="208" customWidth="1"/>
    <col min="9474" max="9475" width="18.125" style="208" bestFit="1" customWidth="1"/>
    <col min="9476" max="9477" width="16.5" style="208" bestFit="1" customWidth="1"/>
    <col min="9478" max="9478" width="18.125" style="208" bestFit="1" customWidth="1"/>
    <col min="9479" max="9479" width="15.5" style="208" customWidth="1"/>
    <col min="9480" max="9480" width="14.125" style="208" customWidth="1"/>
    <col min="9481" max="9481" width="16.75" style="208" customWidth="1"/>
    <col min="9482" max="9728" width="9" style="208"/>
    <col min="9729" max="9729" width="21" style="208" customWidth="1"/>
    <col min="9730" max="9731" width="18.125" style="208" bestFit="1" customWidth="1"/>
    <col min="9732" max="9733" width="16.5" style="208" bestFit="1" customWidth="1"/>
    <col min="9734" max="9734" width="18.125" style="208" bestFit="1" customWidth="1"/>
    <col min="9735" max="9735" width="15.5" style="208" customWidth="1"/>
    <col min="9736" max="9736" width="14.125" style="208" customWidth="1"/>
    <col min="9737" max="9737" width="16.75" style="208" customWidth="1"/>
    <col min="9738" max="9984" width="9" style="208"/>
    <col min="9985" max="9985" width="21" style="208" customWidth="1"/>
    <col min="9986" max="9987" width="18.125" style="208" bestFit="1" customWidth="1"/>
    <col min="9988" max="9989" width="16.5" style="208" bestFit="1" customWidth="1"/>
    <col min="9990" max="9990" width="18.125" style="208" bestFit="1" customWidth="1"/>
    <col min="9991" max="9991" width="15.5" style="208" customWidth="1"/>
    <col min="9992" max="9992" width="14.125" style="208" customWidth="1"/>
    <col min="9993" max="9993" width="16.75" style="208" customWidth="1"/>
    <col min="9994" max="10240" width="9" style="208"/>
    <col min="10241" max="10241" width="21" style="208" customWidth="1"/>
    <col min="10242" max="10243" width="18.125" style="208" bestFit="1" customWidth="1"/>
    <col min="10244" max="10245" width="16.5" style="208" bestFit="1" customWidth="1"/>
    <col min="10246" max="10246" width="18.125" style="208" bestFit="1" customWidth="1"/>
    <col min="10247" max="10247" width="15.5" style="208" customWidth="1"/>
    <col min="10248" max="10248" width="14.125" style="208" customWidth="1"/>
    <col min="10249" max="10249" width="16.75" style="208" customWidth="1"/>
    <col min="10250" max="10496" width="9" style="208"/>
    <col min="10497" max="10497" width="21" style="208" customWidth="1"/>
    <col min="10498" max="10499" width="18.125" style="208" bestFit="1" customWidth="1"/>
    <col min="10500" max="10501" width="16.5" style="208" bestFit="1" customWidth="1"/>
    <col min="10502" max="10502" width="18.125" style="208" bestFit="1" customWidth="1"/>
    <col min="10503" max="10503" width="15.5" style="208" customWidth="1"/>
    <col min="10504" max="10504" width="14.125" style="208" customWidth="1"/>
    <col min="10505" max="10505" width="16.75" style="208" customWidth="1"/>
    <col min="10506" max="10752" width="9" style="208"/>
    <col min="10753" max="10753" width="21" style="208" customWidth="1"/>
    <col min="10754" max="10755" width="18.125" style="208" bestFit="1" customWidth="1"/>
    <col min="10756" max="10757" width="16.5" style="208" bestFit="1" customWidth="1"/>
    <col min="10758" max="10758" width="18.125" style="208" bestFit="1" customWidth="1"/>
    <col min="10759" max="10759" width="15.5" style="208" customWidth="1"/>
    <col min="10760" max="10760" width="14.125" style="208" customWidth="1"/>
    <col min="10761" max="10761" width="16.75" style="208" customWidth="1"/>
    <col min="10762" max="11008" width="9" style="208"/>
    <col min="11009" max="11009" width="21" style="208" customWidth="1"/>
    <col min="11010" max="11011" width="18.125" style="208" bestFit="1" customWidth="1"/>
    <col min="11012" max="11013" width="16.5" style="208" bestFit="1" customWidth="1"/>
    <col min="11014" max="11014" width="18.125" style="208" bestFit="1" customWidth="1"/>
    <col min="11015" max="11015" width="15.5" style="208" customWidth="1"/>
    <col min="11016" max="11016" width="14.125" style="208" customWidth="1"/>
    <col min="11017" max="11017" width="16.75" style="208" customWidth="1"/>
    <col min="11018" max="11264" width="9" style="208"/>
    <col min="11265" max="11265" width="21" style="208" customWidth="1"/>
    <col min="11266" max="11267" width="18.125" style="208" bestFit="1" customWidth="1"/>
    <col min="11268" max="11269" width="16.5" style="208" bestFit="1" customWidth="1"/>
    <col min="11270" max="11270" width="18.125" style="208" bestFit="1" customWidth="1"/>
    <col min="11271" max="11271" width="15.5" style="208" customWidth="1"/>
    <col min="11272" max="11272" width="14.125" style="208" customWidth="1"/>
    <col min="11273" max="11273" width="16.75" style="208" customWidth="1"/>
    <col min="11274" max="11520" width="9" style="208"/>
    <col min="11521" max="11521" width="21" style="208" customWidth="1"/>
    <col min="11522" max="11523" width="18.125" style="208" bestFit="1" customWidth="1"/>
    <col min="11524" max="11525" width="16.5" style="208" bestFit="1" customWidth="1"/>
    <col min="11526" max="11526" width="18.125" style="208" bestFit="1" customWidth="1"/>
    <col min="11527" max="11527" width="15.5" style="208" customWidth="1"/>
    <col min="11528" max="11528" width="14.125" style="208" customWidth="1"/>
    <col min="11529" max="11529" width="16.75" style="208" customWidth="1"/>
    <col min="11530" max="11776" width="9" style="208"/>
    <col min="11777" max="11777" width="21" style="208" customWidth="1"/>
    <col min="11778" max="11779" width="18.125" style="208" bestFit="1" customWidth="1"/>
    <col min="11780" max="11781" width="16.5" style="208" bestFit="1" customWidth="1"/>
    <col min="11782" max="11782" width="18.125" style="208" bestFit="1" customWidth="1"/>
    <col min="11783" max="11783" width="15.5" style="208" customWidth="1"/>
    <col min="11784" max="11784" width="14.125" style="208" customWidth="1"/>
    <col min="11785" max="11785" width="16.75" style="208" customWidth="1"/>
    <col min="11786" max="12032" width="9" style="208"/>
    <col min="12033" max="12033" width="21" style="208" customWidth="1"/>
    <col min="12034" max="12035" width="18.125" style="208" bestFit="1" customWidth="1"/>
    <col min="12036" max="12037" width="16.5" style="208" bestFit="1" customWidth="1"/>
    <col min="12038" max="12038" width="18.125" style="208" bestFit="1" customWidth="1"/>
    <col min="12039" max="12039" width="15.5" style="208" customWidth="1"/>
    <col min="12040" max="12040" width="14.125" style="208" customWidth="1"/>
    <col min="12041" max="12041" width="16.75" style="208" customWidth="1"/>
    <col min="12042" max="12288" width="9" style="208"/>
    <col min="12289" max="12289" width="21" style="208" customWidth="1"/>
    <col min="12290" max="12291" width="18.125" style="208" bestFit="1" customWidth="1"/>
    <col min="12292" max="12293" width="16.5" style="208" bestFit="1" customWidth="1"/>
    <col min="12294" max="12294" width="18.125" style="208" bestFit="1" customWidth="1"/>
    <col min="12295" max="12295" width="15.5" style="208" customWidth="1"/>
    <col min="12296" max="12296" width="14.125" style="208" customWidth="1"/>
    <col min="12297" max="12297" width="16.75" style="208" customWidth="1"/>
    <col min="12298" max="12544" width="9" style="208"/>
    <col min="12545" max="12545" width="21" style="208" customWidth="1"/>
    <col min="12546" max="12547" width="18.125" style="208" bestFit="1" customWidth="1"/>
    <col min="12548" max="12549" width="16.5" style="208" bestFit="1" customWidth="1"/>
    <col min="12550" max="12550" width="18.125" style="208" bestFit="1" customWidth="1"/>
    <col min="12551" max="12551" width="15.5" style="208" customWidth="1"/>
    <col min="12552" max="12552" width="14.125" style="208" customWidth="1"/>
    <col min="12553" max="12553" width="16.75" style="208" customWidth="1"/>
    <col min="12554" max="12800" width="9" style="208"/>
    <col min="12801" max="12801" width="21" style="208" customWidth="1"/>
    <col min="12802" max="12803" width="18.125" style="208" bestFit="1" customWidth="1"/>
    <col min="12804" max="12805" width="16.5" style="208" bestFit="1" customWidth="1"/>
    <col min="12806" max="12806" width="18.125" style="208" bestFit="1" customWidth="1"/>
    <col min="12807" max="12807" width="15.5" style="208" customWidth="1"/>
    <col min="12808" max="12808" width="14.125" style="208" customWidth="1"/>
    <col min="12809" max="12809" width="16.75" style="208" customWidth="1"/>
    <col min="12810" max="13056" width="9" style="208"/>
    <col min="13057" max="13057" width="21" style="208" customWidth="1"/>
    <col min="13058" max="13059" width="18.125" style="208" bestFit="1" customWidth="1"/>
    <col min="13060" max="13061" width="16.5" style="208" bestFit="1" customWidth="1"/>
    <col min="13062" max="13062" width="18.125" style="208" bestFit="1" customWidth="1"/>
    <col min="13063" max="13063" width="15.5" style="208" customWidth="1"/>
    <col min="13064" max="13064" width="14.125" style="208" customWidth="1"/>
    <col min="13065" max="13065" width="16.75" style="208" customWidth="1"/>
    <col min="13066" max="13312" width="9" style="208"/>
    <col min="13313" max="13313" width="21" style="208" customWidth="1"/>
    <col min="13314" max="13315" width="18.125" style="208" bestFit="1" customWidth="1"/>
    <col min="13316" max="13317" width="16.5" style="208" bestFit="1" customWidth="1"/>
    <col min="13318" max="13318" width="18.125" style="208" bestFit="1" customWidth="1"/>
    <col min="13319" max="13319" width="15.5" style="208" customWidth="1"/>
    <col min="13320" max="13320" width="14.125" style="208" customWidth="1"/>
    <col min="13321" max="13321" width="16.75" style="208" customWidth="1"/>
    <col min="13322" max="13568" width="9" style="208"/>
    <col min="13569" max="13569" width="21" style="208" customWidth="1"/>
    <col min="13570" max="13571" width="18.125" style="208" bestFit="1" customWidth="1"/>
    <col min="13572" max="13573" width="16.5" style="208" bestFit="1" customWidth="1"/>
    <col min="13574" max="13574" width="18.125" style="208" bestFit="1" customWidth="1"/>
    <col min="13575" max="13575" width="15.5" style="208" customWidth="1"/>
    <col min="13576" max="13576" width="14.125" style="208" customWidth="1"/>
    <col min="13577" max="13577" width="16.75" style="208" customWidth="1"/>
    <col min="13578" max="13824" width="9" style="208"/>
    <col min="13825" max="13825" width="21" style="208" customWidth="1"/>
    <col min="13826" max="13827" width="18.125" style="208" bestFit="1" customWidth="1"/>
    <col min="13828" max="13829" width="16.5" style="208" bestFit="1" customWidth="1"/>
    <col min="13830" max="13830" width="18.125" style="208" bestFit="1" customWidth="1"/>
    <col min="13831" max="13831" width="15.5" style="208" customWidth="1"/>
    <col min="13832" max="13832" width="14.125" style="208" customWidth="1"/>
    <col min="13833" max="13833" width="16.75" style="208" customWidth="1"/>
    <col min="13834" max="14080" width="9" style="208"/>
    <col min="14081" max="14081" width="21" style="208" customWidth="1"/>
    <col min="14082" max="14083" width="18.125" style="208" bestFit="1" customWidth="1"/>
    <col min="14084" max="14085" width="16.5" style="208" bestFit="1" customWidth="1"/>
    <col min="14086" max="14086" width="18.125" style="208" bestFit="1" customWidth="1"/>
    <col min="14087" max="14087" width="15.5" style="208" customWidth="1"/>
    <col min="14088" max="14088" width="14.125" style="208" customWidth="1"/>
    <col min="14089" max="14089" width="16.75" style="208" customWidth="1"/>
    <col min="14090" max="14336" width="9" style="208"/>
    <col min="14337" max="14337" width="21" style="208" customWidth="1"/>
    <col min="14338" max="14339" width="18.125" style="208" bestFit="1" customWidth="1"/>
    <col min="14340" max="14341" width="16.5" style="208" bestFit="1" customWidth="1"/>
    <col min="14342" max="14342" width="18.125" style="208" bestFit="1" customWidth="1"/>
    <col min="14343" max="14343" width="15.5" style="208" customWidth="1"/>
    <col min="14344" max="14344" width="14.125" style="208" customWidth="1"/>
    <col min="14345" max="14345" width="16.75" style="208" customWidth="1"/>
    <col min="14346" max="14592" width="9" style="208"/>
    <col min="14593" max="14593" width="21" style="208" customWidth="1"/>
    <col min="14594" max="14595" width="18.125" style="208" bestFit="1" customWidth="1"/>
    <col min="14596" max="14597" width="16.5" style="208" bestFit="1" customWidth="1"/>
    <col min="14598" max="14598" width="18.125" style="208" bestFit="1" customWidth="1"/>
    <col min="14599" max="14599" width="15.5" style="208" customWidth="1"/>
    <col min="14600" max="14600" width="14.125" style="208" customWidth="1"/>
    <col min="14601" max="14601" width="16.75" style="208" customWidth="1"/>
    <col min="14602" max="14848" width="9" style="208"/>
    <col min="14849" max="14849" width="21" style="208" customWidth="1"/>
    <col min="14850" max="14851" width="18.125" style="208" bestFit="1" customWidth="1"/>
    <col min="14852" max="14853" width="16.5" style="208" bestFit="1" customWidth="1"/>
    <col min="14854" max="14854" width="18.125" style="208" bestFit="1" customWidth="1"/>
    <col min="14855" max="14855" width="15.5" style="208" customWidth="1"/>
    <col min="14856" max="14856" width="14.125" style="208" customWidth="1"/>
    <col min="14857" max="14857" width="16.75" style="208" customWidth="1"/>
    <col min="14858" max="15104" width="9" style="208"/>
    <col min="15105" max="15105" width="21" style="208" customWidth="1"/>
    <col min="15106" max="15107" width="18.125" style="208" bestFit="1" customWidth="1"/>
    <col min="15108" max="15109" width="16.5" style="208" bestFit="1" customWidth="1"/>
    <col min="15110" max="15110" width="18.125" style="208" bestFit="1" customWidth="1"/>
    <col min="15111" max="15111" width="15.5" style="208" customWidth="1"/>
    <col min="15112" max="15112" width="14.125" style="208" customWidth="1"/>
    <col min="15113" max="15113" width="16.75" style="208" customWidth="1"/>
    <col min="15114" max="15360" width="9" style="208"/>
    <col min="15361" max="15361" width="21" style="208" customWidth="1"/>
    <col min="15362" max="15363" width="18.125" style="208" bestFit="1" customWidth="1"/>
    <col min="15364" max="15365" width="16.5" style="208" bestFit="1" customWidth="1"/>
    <col min="15366" max="15366" width="18.125" style="208" bestFit="1" customWidth="1"/>
    <col min="15367" max="15367" width="15.5" style="208" customWidth="1"/>
    <col min="15368" max="15368" width="14.125" style="208" customWidth="1"/>
    <col min="15369" max="15369" width="16.75" style="208" customWidth="1"/>
    <col min="15370" max="15616" width="9" style="208"/>
    <col min="15617" max="15617" width="21" style="208" customWidth="1"/>
    <col min="15618" max="15619" width="18.125" style="208" bestFit="1" customWidth="1"/>
    <col min="15620" max="15621" width="16.5" style="208" bestFit="1" customWidth="1"/>
    <col min="15622" max="15622" width="18.125" style="208" bestFit="1" customWidth="1"/>
    <col min="15623" max="15623" width="15.5" style="208" customWidth="1"/>
    <col min="15624" max="15624" width="14.125" style="208" customWidth="1"/>
    <col min="15625" max="15625" width="16.75" style="208" customWidth="1"/>
    <col min="15626" max="15872" width="9" style="208"/>
    <col min="15873" max="15873" width="21" style="208" customWidth="1"/>
    <col min="15874" max="15875" width="18.125" style="208" bestFit="1" customWidth="1"/>
    <col min="15876" max="15877" width="16.5" style="208" bestFit="1" customWidth="1"/>
    <col min="15878" max="15878" width="18.125" style="208" bestFit="1" customWidth="1"/>
    <col min="15879" max="15879" width="15.5" style="208" customWidth="1"/>
    <col min="15880" max="15880" width="14.125" style="208" customWidth="1"/>
    <col min="15881" max="15881" width="16.75" style="208" customWidth="1"/>
    <col min="15882" max="16128" width="9" style="208"/>
    <col min="16129" max="16129" width="21" style="208" customWidth="1"/>
    <col min="16130" max="16131" width="18.125" style="208" bestFit="1" customWidth="1"/>
    <col min="16132" max="16133" width="16.5" style="208" bestFit="1" customWidth="1"/>
    <col min="16134" max="16134" width="18.125" style="208" bestFit="1" customWidth="1"/>
    <col min="16135" max="16135" width="15.5" style="208" customWidth="1"/>
    <col min="16136" max="16136" width="14.125" style="208" customWidth="1"/>
    <col min="16137" max="16137" width="16.75" style="208" customWidth="1"/>
    <col min="16138" max="16384" width="9" style="208"/>
  </cols>
  <sheetData>
    <row r="1" spans="1:9" x14ac:dyDescent="0.35">
      <c r="A1" s="207" t="s">
        <v>397</v>
      </c>
    </row>
    <row r="2" spans="1:9" x14ac:dyDescent="0.35">
      <c r="A2" s="207"/>
      <c r="I2" s="209" t="s">
        <v>7</v>
      </c>
    </row>
    <row r="3" spans="1:9" s="154" customFormat="1" ht="42" x14ac:dyDescent="0.2">
      <c r="A3" s="210" t="s">
        <v>398</v>
      </c>
      <c r="B3" s="211" t="s">
        <v>399</v>
      </c>
      <c r="C3" s="212" t="s">
        <v>311</v>
      </c>
      <c r="D3" s="213" t="s">
        <v>13</v>
      </c>
      <c r="E3" s="213" t="s">
        <v>90</v>
      </c>
      <c r="F3" s="213" t="s">
        <v>91</v>
      </c>
      <c r="G3" s="214" t="s">
        <v>312</v>
      </c>
      <c r="H3" s="215" t="s">
        <v>93</v>
      </c>
      <c r="I3" s="212" t="s">
        <v>94</v>
      </c>
    </row>
    <row r="4" spans="1:9" s="193" customFormat="1" ht="168" x14ac:dyDescent="0.25">
      <c r="A4" s="216" t="s">
        <v>400</v>
      </c>
      <c r="B4" s="217">
        <v>293232474.22781599</v>
      </c>
      <c r="C4" s="217">
        <v>106495160.739822</v>
      </c>
      <c r="D4" s="217">
        <v>17934007.506531999</v>
      </c>
      <c r="E4" s="217">
        <v>17378627.360698003</v>
      </c>
      <c r="F4" s="218">
        <f>SUM(B4:E4)</f>
        <v>435040269.83486801</v>
      </c>
      <c r="G4" s="218">
        <v>63</v>
      </c>
      <c r="H4" s="218" t="s">
        <v>96</v>
      </c>
      <c r="I4" s="218">
        <f>+F4/G4</f>
        <v>6905401.1084899688</v>
      </c>
    </row>
    <row r="5" spans="1:9" s="193" customFormat="1" ht="42" x14ac:dyDescent="0.25">
      <c r="A5" s="216" t="s">
        <v>401</v>
      </c>
      <c r="B5" s="217">
        <v>8699460.1154050007</v>
      </c>
      <c r="C5" s="217">
        <v>1169463.004733</v>
      </c>
      <c r="D5" s="217">
        <v>613830.67439000006</v>
      </c>
      <c r="E5" s="217">
        <v>627459.82056200004</v>
      </c>
      <c r="F5" s="218">
        <f>SUM(B5:E5)</f>
        <v>11110213.61509</v>
      </c>
      <c r="G5" s="218">
        <v>23</v>
      </c>
      <c r="H5" s="218" t="s">
        <v>96</v>
      </c>
      <c r="I5" s="218">
        <f>+F5/G5</f>
        <v>483052.76587347826</v>
      </c>
    </row>
    <row r="6" spans="1:9" s="193" customFormat="1" ht="84" x14ac:dyDescent="0.25">
      <c r="A6" s="219" t="s">
        <v>402</v>
      </c>
      <c r="B6" s="217">
        <v>113733374.70345098</v>
      </c>
      <c r="C6" s="217">
        <v>149059187.96911204</v>
      </c>
      <c r="D6" s="217">
        <v>20877055.341469005</v>
      </c>
      <c r="E6" s="217">
        <v>27228098.725009002</v>
      </c>
      <c r="F6" s="218">
        <f>SUM(B6:E6)</f>
        <v>310897716.73904103</v>
      </c>
      <c r="G6" s="218">
        <v>44</v>
      </c>
      <c r="H6" s="218" t="s">
        <v>122</v>
      </c>
      <c r="I6" s="218">
        <f>+F6/G6</f>
        <v>7065857.1986145684</v>
      </c>
    </row>
    <row r="7" spans="1:9" s="193" customFormat="1" ht="126" x14ac:dyDescent="0.25">
      <c r="A7" s="219" t="s">
        <v>403</v>
      </c>
      <c r="B7" s="220">
        <v>448244245.15704602</v>
      </c>
      <c r="C7" s="220">
        <v>60263826.548616</v>
      </c>
      <c r="D7" s="220">
        <v>21377147.204688001</v>
      </c>
      <c r="E7" s="220">
        <v>19670178.201524001</v>
      </c>
      <c r="F7" s="218">
        <f t="shared" ref="F7:F31" si="0">SUM(B7:E7)</f>
        <v>549555397.11187398</v>
      </c>
      <c r="G7" s="218">
        <v>712</v>
      </c>
      <c r="H7" s="218" t="s">
        <v>109</v>
      </c>
      <c r="I7" s="218">
        <f t="shared" ref="I7:I31" si="1">+F7/G7</f>
        <v>771847.46785375557</v>
      </c>
    </row>
    <row r="8" spans="1:9" s="193" customFormat="1" ht="84" x14ac:dyDescent="0.25">
      <c r="A8" s="219" t="s">
        <v>404</v>
      </c>
      <c r="B8" s="218">
        <v>29589557.627022997</v>
      </c>
      <c r="C8" s="218">
        <v>3793302.3449229999</v>
      </c>
      <c r="D8" s="218">
        <v>1944002.9836599999</v>
      </c>
      <c r="E8" s="218">
        <v>1849853.8887529997</v>
      </c>
      <c r="F8" s="218">
        <f t="shared" si="0"/>
        <v>37176716.844358996</v>
      </c>
      <c r="G8" s="218">
        <v>2</v>
      </c>
      <c r="H8" s="221" t="s">
        <v>96</v>
      </c>
      <c r="I8" s="218">
        <f t="shared" si="1"/>
        <v>18588358.422179498</v>
      </c>
    </row>
    <row r="9" spans="1:9" s="193" customFormat="1" ht="84" x14ac:dyDescent="0.25">
      <c r="A9" s="219" t="s">
        <v>405</v>
      </c>
      <c r="B9" s="220">
        <v>143321788.43602902</v>
      </c>
      <c r="C9" s="220">
        <v>72125682.694319993</v>
      </c>
      <c r="D9" s="220">
        <v>9028340.7233389989</v>
      </c>
      <c r="E9" s="220">
        <v>8125496.0456889998</v>
      </c>
      <c r="F9" s="218">
        <f t="shared" si="0"/>
        <v>232601307.89937699</v>
      </c>
      <c r="G9" s="218">
        <v>23</v>
      </c>
      <c r="H9" s="221" t="s">
        <v>122</v>
      </c>
      <c r="I9" s="218">
        <f t="shared" si="1"/>
        <v>10113100.343451174</v>
      </c>
    </row>
    <row r="10" spans="1:9" s="193" customFormat="1" ht="105" x14ac:dyDescent="0.25">
      <c r="A10" s="219" t="s">
        <v>406</v>
      </c>
      <c r="B10" s="220">
        <v>51907585.444236994</v>
      </c>
      <c r="C10" s="220">
        <v>11429855.143662</v>
      </c>
      <c r="D10" s="220">
        <v>1439355.158512</v>
      </c>
      <c r="E10" s="220">
        <v>1597117.6826270001</v>
      </c>
      <c r="F10" s="218">
        <f t="shared" si="0"/>
        <v>66373913.429037996</v>
      </c>
      <c r="G10" s="218">
        <v>10</v>
      </c>
      <c r="H10" s="222" t="s">
        <v>122</v>
      </c>
      <c r="I10" s="218">
        <f t="shared" si="1"/>
        <v>6637391.3429037994</v>
      </c>
    </row>
    <row r="11" spans="1:9" s="193" customFormat="1" ht="63" x14ac:dyDescent="0.25">
      <c r="A11" s="219" t="s">
        <v>407</v>
      </c>
      <c r="B11" s="218">
        <v>134835877.32173401</v>
      </c>
      <c r="C11" s="218">
        <v>1446012.021985</v>
      </c>
      <c r="D11" s="218">
        <v>914621.72497500002</v>
      </c>
      <c r="E11" s="218">
        <v>743981.69171100005</v>
      </c>
      <c r="F11" s="218">
        <f t="shared" si="0"/>
        <v>137940492.760405</v>
      </c>
      <c r="G11" s="218">
        <v>15</v>
      </c>
      <c r="H11" s="222" t="s">
        <v>329</v>
      </c>
      <c r="I11" s="218">
        <f t="shared" si="1"/>
        <v>9196032.8506936673</v>
      </c>
    </row>
    <row r="12" spans="1:9" s="193" customFormat="1" ht="84" x14ac:dyDescent="0.25">
      <c r="A12" s="219" t="s">
        <v>408</v>
      </c>
      <c r="B12" s="220">
        <v>200943936.38630801</v>
      </c>
      <c r="C12" s="220">
        <v>84855005.742045</v>
      </c>
      <c r="D12" s="220">
        <v>10888503.293113936</v>
      </c>
      <c r="E12" s="220">
        <v>10183936.057484001</v>
      </c>
      <c r="F12" s="218">
        <f t="shared" si="0"/>
        <v>306871381.47895098</v>
      </c>
      <c r="G12" s="218">
        <v>501383</v>
      </c>
      <c r="H12" s="218" t="s">
        <v>128</v>
      </c>
      <c r="I12" s="218">
        <f t="shared" si="1"/>
        <v>612.04983311949343</v>
      </c>
    </row>
    <row r="13" spans="1:9" s="193" customFormat="1" ht="105" x14ac:dyDescent="0.25">
      <c r="A13" s="219" t="s">
        <v>409</v>
      </c>
      <c r="B13" s="220">
        <v>380254431.32516199</v>
      </c>
      <c r="C13" s="220">
        <v>29338322.645192027</v>
      </c>
      <c r="D13" s="220">
        <v>35088174.969842002</v>
      </c>
      <c r="E13" s="220">
        <v>89029055.227859989</v>
      </c>
      <c r="F13" s="218">
        <f t="shared" si="0"/>
        <v>533709984.16805601</v>
      </c>
      <c r="G13" s="218">
        <v>180</v>
      </c>
      <c r="H13" s="218" t="s">
        <v>96</v>
      </c>
      <c r="I13" s="218">
        <f t="shared" si="1"/>
        <v>2965055.4676003112</v>
      </c>
    </row>
    <row r="14" spans="1:9" s="193" customFormat="1" ht="126" x14ac:dyDescent="0.25">
      <c r="A14" s="223" t="s">
        <v>410</v>
      </c>
      <c r="B14" s="220">
        <v>486930782.38165301</v>
      </c>
      <c r="C14" s="220">
        <v>568856024.56434798</v>
      </c>
      <c r="D14" s="220">
        <v>18364309.221987002</v>
      </c>
      <c r="E14" s="220">
        <v>61863180.144823998</v>
      </c>
      <c r="F14" s="218">
        <f t="shared" si="0"/>
        <v>1136014296.3128121</v>
      </c>
      <c r="G14" s="218">
        <v>164879</v>
      </c>
      <c r="H14" s="218" t="s">
        <v>128</v>
      </c>
      <c r="I14" s="218">
        <f t="shared" si="1"/>
        <v>6889.9877868789363</v>
      </c>
    </row>
    <row r="15" spans="1:9" s="193" customFormat="1" ht="42" x14ac:dyDescent="0.35">
      <c r="A15" s="223" t="s">
        <v>411</v>
      </c>
      <c r="B15" s="224">
        <v>263123041.624387</v>
      </c>
      <c r="C15" s="224">
        <v>53012485.261553399</v>
      </c>
      <c r="D15" s="224">
        <v>17986176.918808095</v>
      </c>
      <c r="E15" s="224">
        <v>13918507.049487501</v>
      </c>
      <c r="F15" s="218">
        <f t="shared" si="0"/>
        <v>348040210.85423601</v>
      </c>
      <c r="G15" s="218">
        <v>712677</v>
      </c>
      <c r="H15" s="218" t="s">
        <v>128</v>
      </c>
      <c r="I15" s="218">
        <f t="shared" si="1"/>
        <v>488.35617096417593</v>
      </c>
    </row>
    <row r="16" spans="1:9" s="193" customFormat="1" x14ac:dyDescent="0.25">
      <c r="A16" s="223" t="s">
        <v>412</v>
      </c>
      <c r="B16" s="220">
        <v>119555578.69780791</v>
      </c>
      <c r="C16" s="220">
        <v>18402875.118550997</v>
      </c>
      <c r="D16" s="220">
        <v>7959789.9239077996</v>
      </c>
      <c r="E16" s="220">
        <v>7681025.4238105994</v>
      </c>
      <c r="F16" s="218">
        <f t="shared" si="0"/>
        <v>153599269.16407728</v>
      </c>
      <c r="G16" s="218">
        <v>198764</v>
      </c>
      <c r="H16" s="218" t="s">
        <v>128</v>
      </c>
      <c r="I16" s="218">
        <f t="shared" si="1"/>
        <v>772.7720772578399</v>
      </c>
    </row>
    <row r="17" spans="1:9" s="193" customFormat="1" ht="42" x14ac:dyDescent="0.25">
      <c r="A17" s="223" t="s">
        <v>413</v>
      </c>
      <c r="B17" s="220">
        <v>100894993.025939</v>
      </c>
      <c r="C17" s="220">
        <v>74371522.949802011</v>
      </c>
      <c r="D17" s="220">
        <v>7268440.3793930002</v>
      </c>
      <c r="E17" s="220">
        <v>4673814.2774170004</v>
      </c>
      <c r="F17" s="218">
        <f t="shared" si="0"/>
        <v>187208770.63255104</v>
      </c>
      <c r="G17" s="218">
        <v>703181</v>
      </c>
      <c r="H17" s="218" t="s">
        <v>128</v>
      </c>
      <c r="I17" s="218">
        <f t="shared" si="1"/>
        <v>266.23126994692836</v>
      </c>
    </row>
    <row r="18" spans="1:9" s="193" customFormat="1" ht="63" x14ac:dyDescent="0.25">
      <c r="A18" s="223" t="s">
        <v>414</v>
      </c>
      <c r="B18" s="225">
        <v>43698020.055209704</v>
      </c>
      <c r="C18" s="225">
        <v>107763462.36363779</v>
      </c>
      <c r="D18" s="225">
        <v>4392073.3200341631</v>
      </c>
      <c r="E18" s="225">
        <v>1000106.6187410217</v>
      </c>
      <c r="F18" s="218">
        <f t="shared" si="0"/>
        <v>156853662.35762271</v>
      </c>
      <c r="G18" s="225">
        <v>90</v>
      </c>
      <c r="H18" s="226" t="s">
        <v>190</v>
      </c>
      <c r="I18" s="218">
        <f t="shared" si="1"/>
        <v>1742818.4706402523</v>
      </c>
    </row>
    <row r="19" spans="1:9" s="193" customFormat="1" ht="105" x14ac:dyDescent="0.25">
      <c r="A19" s="223" t="s">
        <v>415</v>
      </c>
      <c r="B19" s="220">
        <v>21501731.453754999</v>
      </c>
      <c r="C19" s="220">
        <v>5610763.3364909999</v>
      </c>
      <c r="D19" s="220">
        <v>1284707.7040929999</v>
      </c>
      <c r="E19" s="220">
        <v>1037188.1350229998</v>
      </c>
      <c r="F19" s="218">
        <f t="shared" si="0"/>
        <v>29434390.629361998</v>
      </c>
      <c r="G19" s="218">
        <v>7</v>
      </c>
      <c r="H19" s="218" t="s">
        <v>198</v>
      </c>
      <c r="I19" s="218">
        <f t="shared" si="1"/>
        <v>4204912.9470517142</v>
      </c>
    </row>
    <row r="20" spans="1:9" s="193" customFormat="1" ht="105" x14ac:dyDescent="0.25">
      <c r="A20" s="223" t="s">
        <v>416</v>
      </c>
      <c r="B20" s="220">
        <v>59568746.790335998</v>
      </c>
      <c r="C20" s="220">
        <v>9628662.598576</v>
      </c>
      <c r="D20" s="220">
        <v>5151298.9699669993</v>
      </c>
      <c r="E20" s="220">
        <v>5377036.0570509983</v>
      </c>
      <c r="F20" s="218">
        <f t="shared" si="0"/>
        <v>79725744.415929988</v>
      </c>
      <c r="G20" s="218">
        <v>33544</v>
      </c>
      <c r="H20" s="218" t="s">
        <v>190</v>
      </c>
      <c r="I20" s="218">
        <f t="shared" si="1"/>
        <v>2376.7512644863459</v>
      </c>
    </row>
    <row r="21" spans="1:9" s="193" customFormat="1" ht="84" x14ac:dyDescent="0.25">
      <c r="A21" s="223" t="s">
        <v>417</v>
      </c>
      <c r="B21" s="220">
        <v>67971907.931999996</v>
      </c>
      <c r="C21" s="220">
        <v>11246434.728</v>
      </c>
      <c r="D21" s="220">
        <v>3293592.3839999996</v>
      </c>
      <c r="E21" s="220">
        <v>2951279.148</v>
      </c>
      <c r="F21" s="218">
        <f t="shared" si="0"/>
        <v>85463214.192000002</v>
      </c>
      <c r="G21" s="220">
        <v>1002</v>
      </c>
      <c r="H21" s="226" t="s">
        <v>109</v>
      </c>
      <c r="I21" s="218">
        <f t="shared" si="1"/>
        <v>85292.628934131732</v>
      </c>
    </row>
    <row r="22" spans="1:9" s="193" customFormat="1" ht="84" x14ac:dyDescent="0.25">
      <c r="A22" s="223" t="s">
        <v>418</v>
      </c>
      <c r="B22" s="218">
        <v>56541861.487524986</v>
      </c>
      <c r="C22" s="218">
        <v>37473814.656696975</v>
      </c>
      <c r="D22" s="218">
        <v>18060427.781689852</v>
      </c>
      <c r="E22" s="218">
        <v>5289869.9330658019</v>
      </c>
      <c r="F22" s="218">
        <f t="shared" si="0"/>
        <v>117365973.85897762</v>
      </c>
      <c r="G22" s="218">
        <v>82</v>
      </c>
      <c r="H22" s="226" t="s">
        <v>109</v>
      </c>
      <c r="I22" s="218">
        <f t="shared" si="1"/>
        <v>1431292.3641338733</v>
      </c>
    </row>
    <row r="23" spans="1:9" s="193" customFormat="1" ht="126" x14ac:dyDescent="0.25">
      <c r="A23" s="223" t="s">
        <v>419</v>
      </c>
      <c r="B23" s="220">
        <v>65137184.310031019</v>
      </c>
      <c r="C23" s="220">
        <v>19178315.698188998</v>
      </c>
      <c r="D23" s="220">
        <v>4122313.4407899999</v>
      </c>
      <c r="E23" s="220">
        <v>3563354.3420839999</v>
      </c>
      <c r="F23" s="218">
        <f t="shared" si="0"/>
        <v>92001167.79109402</v>
      </c>
      <c r="G23" s="218">
        <v>845</v>
      </c>
      <c r="H23" s="226" t="s">
        <v>109</v>
      </c>
      <c r="I23" s="218">
        <f t="shared" si="1"/>
        <v>108877.12164626511</v>
      </c>
    </row>
    <row r="24" spans="1:9" s="193" customFormat="1" ht="105" x14ac:dyDescent="0.25">
      <c r="A24" s="223" t="s">
        <v>420</v>
      </c>
      <c r="B24" s="218">
        <v>69393018.256891996</v>
      </c>
      <c r="C24" s="218">
        <v>9757846.2827610001</v>
      </c>
      <c r="D24" s="218">
        <v>4680161.5009590006</v>
      </c>
      <c r="E24" s="218">
        <v>6737338.0579530001</v>
      </c>
      <c r="F24" s="218">
        <f t="shared" si="0"/>
        <v>90568364.098564997</v>
      </c>
      <c r="G24" s="218">
        <v>90</v>
      </c>
      <c r="H24" s="226" t="s">
        <v>190</v>
      </c>
      <c r="I24" s="218">
        <f t="shared" si="1"/>
        <v>1006315.1566507221</v>
      </c>
    </row>
    <row r="25" spans="1:9" s="193" customFormat="1" ht="126" x14ac:dyDescent="0.25">
      <c r="A25" s="223" t="s">
        <v>421</v>
      </c>
      <c r="B25" s="220">
        <v>1846984.0486559998</v>
      </c>
      <c r="C25" s="220">
        <v>2482176.2756629996</v>
      </c>
      <c r="D25" s="220">
        <v>346861.79043399997</v>
      </c>
      <c r="E25" s="220">
        <v>2501154.6857429994</v>
      </c>
      <c r="F25" s="218">
        <f t="shared" si="0"/>
        <v>7177176.8004959989</v>
      </c>
      <c r="G25" s="218">
        <v>90</v>
      </c>
      <c r="H25" s="218" t="s">
        <v>122</v>
      </c>
      <c r="I25" s="218">
        <f t="shared" si="1"/>
        <v>79746.408894399981</v>
      </c>
    </row>
    <row r="26" spans="1:9" s="193" customFormat="1" ht="84" x14ac:dyDescent="0.25">
      <c r="A26" s="223" t="s">
        <v>422</v>
      </c>
      <c r="B26" s="220">
        <v>18384301.238681003</v>
      </c>
      <c r="C26" s="220">
        <v>1758376.8091259999</v>
      </c>
      <c r="D26" s="220">
        <v>1165481.58005</v>
      </c>
      <c r="E26" s="220">
        <v>1726125.5581240002</v>
      </c>
      <c r="F26" s="218">
        <f t="shared" si="0"/>
        <v>23034285.185981005</v>
      </c>
      <c r="G26" s="218">
        <v>16</v>
      </c>
      <c r="H26" s="218" t="s">
        <v>96</v>
      </c>
      <c r="I26" s="218">
        <f t="shared" si="1"/>
        <v>1439642.8241238128</v>
      </c>
    </row>
    <row r="27" spans="1:9" s="193" customFormat="1" ht="84" x14ac:dyDescent="0.25">
      <c r="A27" s="223" t="s">
        <v>423</v>
      </c>
      <c r="B27" s="220">
        <v>27485979.349084001</v>
      </c>
      <c r="C27" s="220">
        <v>7003956.4695609985</v>
      </c>
      <c r="D27" s="220">
        <v>1799825.9320690001</v>
      </c>
      <c r="E27" s="220">
        <v>2161430.4048389997</v>
      </c>
      <c r="F27" s="218">
        <f t="shared" si="0"/>
        <v>38451192.155553006</v>
      </c>
      <c r="G27" s="218">
        <v>7600</v>
      </c>
      <c r="H27" s="226" t="s">
        <v>116</v>
      </c>
      <c r="I27" s="218">
        <f t="shared" si="1"/>
        <v>5059.3673888885533</v>
      </c>
    </row>
    <row r="28" spans="1:9" s="193" customFormat="1" ht="84" x14ac:dyDescent="0.25">
      <c r="A28" s="223" t="s">
        <v>424</v>
      </c>
      <c r="B28" s="220">
        <v>16488773.837839998</v>
      </c>
      <c r="C28" s="220">
        <v>9781105.5155539997</v>
      </c>
      <c r="D28" s="220">
        <v>917114.82800900005</v>
      </c>
      <c r="E28" s="220">
        <v>1178564.5796370001</v>
      </c>
      <c r="F28" s="218">
        <f t="shared" si="0"/>
        <v>28365558.761039995</v>
      </c>
      <c r="G28" s="218">
        <v>4</v>
      </c>
      <c r="H28" s="226" t="s">
        <v>109</v>
      </c>
      <c r="I28" s="218">
        <f t="shared" si="1"/>
        <v>7091389.6902599987</v>
      </c>
    </row>
    <row r="29" spans="1:9" s="193" customFormat="1" ht="126" x14ac:dyDescent="0.25">
      <c r="A29" s="223" t="s">
        <v>425</v>
      </c>
      <c r="B29" s="220">
        <v>57038792.382368006</v>
      </c>
      <c r="C29" s="220">
        <v>13335808.935978001</v>
      </c>
      <c r="D29" s="220">
        <v>4184090.3357579997</v>
      </c>
      <c r="E29" s="220">
        <v>6342468.5247099996</v>
      </c>
      <c r="F29" s="218">
        <f t="shared" si="0"/>
        <v>80901160.178814009</v>
      </c>
      <c r="G29" s="218">
        <v>65</v>
      </c>
      <c r="H29" s="218" t="s">
        <v>109</v>
      </c>
      <c r="I29" s="218">
        <f t="shared" si="1"/>
        <v>1244633.2335202156</v>
      </c>
    </row>
    <row r="30" spans="1:9" s="193" customFormat="1" ht="63" x14ac:dyDescent="0.25">
      <c r="A30" s="223" t="s">
        <v>426</v>
      </c>
      <c r="B30" s="220">
        <v>21797158.056005001</v>
      </c>
      <c r="C30" s="220">
        <v>8654692.6876769997</v>
      </c>
      <c r="D30" s="220">
        <v>1733886.7551040002</v>
      </c>
      <c r="E30" s="220">
        <v>2343232.049294</v>
      </c>
      <c r="F30" s="218">
        <f t="shared" si="0"/>
        <v>34528969.548080005</v>
      </c>
      <c r="G30" s="218">
        <v>4878</v>
      </c>
      <c r="H30" s="226" t="s">
        <v>306</v>
      </c>
      <c r="I30" s="218">
        <f t="shared" si="1"/>
        <v>7078.5095424518258</v>
      </c>
    </row>
    <row r="31" spans="1:9" s="193" customFormat="1" ht="84" x14ac:dyDescent="0.25">
      <c r="A31" s="223" t="s">
        <v>427</v>
      </c>
      <c r="B31" s="220">
        <v>4183480.0076199998</v>
      </c>
      <c r="C31" s="220">
        <v>1284731.9876259998</v>
      </c>
      <c r="D31" s="220">
        <v>256644.602426</v>
      </c>
      <c r="E31" s="220">
        <v>257592.76407799998</v>
      </c>
      <c r="F31" s="218">
        <f t="shared" si="0"/>
        <v>5982449.3617499992</v>
      </c>
      <c r="G31" s="218">
        <v>6</v>
      </c>
      <c r="H31" s="218" t="s">
        <v>96</v>
      </c>
      <c r="I31" s="218">
        <f t="shared" si="1"/>
        <v>997074.89362499991</v>
      </c>
    </row>
    <row r="32" spans="1:9" s="193" customFormat="1" x14ac:dyDescent="0.35">
      <c r="A32" s="227" t="s">
        <v>14</v>
      </c>
      <c r="B32" s="228">
        <f>SUM(B4:B31)</f>
        <v>3306305065.6799998</v>
      </c>
      <c r="C32" s="228">
        <f>SUM(C4:C31)</f>
        <v>1479578875.0942008</v>
      </c>
      <c r="D32" s="228">
        <f>SUM(D4:D31)</f>
        <v>223072236.9499999</v>
      </c>
      <c r="E32" s="228">
        <f>SUM(E4:E31)</f>
        <v>307037072.45579892</v>
      </c>
      <c r="F32" s="228">
        <f>SUM(F4:F31)</f>
        <v>5315993250.1800013</v>
      </c>
      <c r="G32" s="225"/>
      <c r="H32" s="225"/>
      <c r="I32" s="225"/>
    </row>
    <row r="33" spans="2:9" s="193" customFormat="1" ht="15.75" x14ac:dyDescent="0.25">
      <c r="B33" s="229"/>
      <c r="C33" s="229"/>
      <c r="D33" s="229"/>
      <c r="E33" s="229"/>
      <c r="F33" s="229"/>
      <c r="G33" s="229"/>
      <c r="H33" s="229"/>
      <c r="I33" s="229"/>
    </row>
    <row r="34" spans="2:9" s="193" customFormat="1" ht="15.75" x14ac:dyDescent="0.25">
      <c r="B34" s="229"/>
      <c r="C34" s="229"/>
      <c r="D34" s="229"/>
      <c r="E34" s="229"/>
      <c r="F34" s="229"/>
      <c r="G34" s="229"/>
      <c r="H34" s="229"/>
      <c r="I34" s="229"/>
    </row>
    <row r="35" spans="2:9" s="193" customFormat="1" ht="15.75" x14ac:dyDescent="0.25">
      <c r="B35" s="229"/>
      <c r="C35" s="229"/>
      <c r="D35" s="229"/>
      <c r="E35" s="229"/>
      <c r="F35" s="229"/>
      <c r="G35" s="229"/>
      <c r="H35" s="229"/>
      <c r="I35" s="22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topLeftCell="A21" workbookViewId="0">
      <selection activeCell="B29" sqref="B29"/>
    </sheetView>
  </sheetViews>
  <sheetFormatPr defaultRowHeight="21" x14ac:dyDescent="0.35"/>
  <cols>
    <col min="1" max="1" width="48.75" style="232" customWidth="1"/>
    <col min="2" max="2" width="18.125" style="232" customWidth="1"/>
    <col min="3" max="3" width="20.25" style="232" customWidth="1"/>
    <col min="4" max="4" width="20.375" style="232" customWidth="1"/>
    <col min="5" max="6" width="17.125" style="232" customWidth="1"/>
    <col min="7" max="7" width="10.875" style="232" customWidth="1"/>
    <col min="8" max="8" width="12.25" style="232" customWidth="1"/>
    <col min="9" max="9" width="14.5" style="232" customWidth="1"/>
    <col min="10" max="256" width="9" style="232"/>
    <col min="257" max="257" width="48.75" style="232" customWidth="1"/>
    <col min="258" max="258" width="18.125" style="232" customWidth="1"/>
    <col min="259" max="259" width="20.25" style="232" customWidth="1"/>
    <col min="260" max="260" width="20.375" style="232" customWidth="1"/>
    <col min="261" max="262" width="17.125" style="232" customWidth="1"/>
    <col min="263" max="263" width="10.875" style="232" customWidth="1"/>
    <col min="264" max="264" width="12.25" style="232" customWidth="1"/>
    <col min="265" max="265" width="14.5" style="232" customWidth="1"/>
    <col min="266" max="512" width="9" style="232"/>
    <col min="513" max="513" width="48.75" style="232" customWidth="1"/>
    <col min="514" max="514" width="18.125" style="232" customWidth="1"/>
    <col min="515" max="515" width="20.25" style="232" customWidth="1"/>
    <col min="516" max="516" width="20.375" style="232" customWidth="1"/>
    <col min="517" max="518" width="17.125" style="232" customWidth="1"/>
    <col min="519" max="519" width="10.875" style="232" customWidth="1"/>
    <col min="520" max="520" width="12.25" style="232" customWidth="1"/>
    <col min="521" max="521" width="14.5" style="232" customWidth="1"/>
    <col min="522" max="768" width="9" style="232"/>
    <col min="769" max="769" width="48.75" style="232" customWidth="1"/>
    <col min="770" max="770" width="18.125" style="232" customWidth="1"/>
    <col min="771" max="771" width="20.25" style="232" customWidth="1"/>
    <col min="772" max="772" width="20.375" style="232" customWidth="1"/>
    <col min="773" max="774" width="17.125" style="232" customWidth="1"/>
    <col min="775" max="775" width="10.875" style="232" customWidth="1"/>
    <col min="776" max="776" width="12.25" style="232" customWidth="1"/>
    <col min="777" max="777" width="14.5" style="232" customWidth="1"/>
    <col min="778" max="1024" width="9" style="232"/>
    <col min="1025" max="1025" width="48.75" style="232" customWidth="1"/>
    <col min="1026" max="1026" width="18.125" style="232" customWidth="1"/>
    <col min="1027" max="1027" width="20.25" style="232" customWidth="1"/>
    <col min="1028" max="1028" width="20.375" style="232" customWidth="1"/>
    <col min="1029" max="1030" width="17.125" style="232" customWidth="1"/>
    <col min="1031" max="1031" width="10.875" style="232" customWidth="1"/>
    <col min="1032" max="1032" width="12.25" style="232" customWidth="1"/>
    <col min="1033" max="1033" width="14.5" style="232" customWidth="1"/>
    <col min="1034" max="1280" width="9" style="232"/>
    <col min="1281" max="1281" width="48.75" style="232" customWidth="1"/>
    <col min="1282" max="1282" width="18.125" style="232" customWidth="1"/>
    <col min="1283" max="1283" width="20.25" style="232" customWidth="1"/>
    <col min="1284" max="1284" width="20.375" style="232" customWidth="1"/>
    <col min="1285" max="1286" width="17.125" style="232" customWidth="1"/>
    <col min="1287" max="1287" width="10.875" style="232" customWidth="1"/>
    <col min="1288" max="1288" width="12.25" style="232" customWidth="1"/>
    <col min="1289" max="1289" width="14.5" style="232" customWidth="1"/>
    <col min="1290" max="1536" width="9" style="232"/>
    <col min="1537" max="1537" width="48.75" style="232" customWidth="1"/>
    <col min="1538" max="1538" width="18.125" style="232" customWidth="1"/>
    <col min="1539" max="1539" width="20.25" style="232" customWidth="1"/>
    <col min="1540" max="1540" width="20.375" style="232" customWidth="1"/>
    <col min="1541" max="1542" width="17.125" style="232" customWidth="1"/>
    <col min="1543" max="1543" width="10.875" style="232" customWidth="1"/>
    <col min="1544" max="1544" width="12.25" style="232" customWidth="1"/>
    <col min="1545" max="1545" width="14.5" style="232" customWidth="1"/>
    <col min="1546" max="1792" width="9" style="232"/>
    <col min="1793" max="1793" width="48.75" style="232" customWidth="1"/>
    <col min="1794" max="1794" width="18.125" style="232" customWidth="1"/>
    <col min="1795" max="1795" width="20.25" style="232" customWidth="1"/>
    <col min="1796" max="1796" width="20.375" style="232" customWidth="1"/>
    <col min="1797" max="1798" width="17.125" style="232" customWidth="1"/>
    <col min="1799" max="1799" width="10.875" style="232" customWidth="1"/>
    <col min="1800" max="1800" width="12.25" style="232" customWidth="1"/>
    <col min="1801" max="1801" width="14.5" style="232" customWidth="1"/>
    <col min="1802" max="2048" width="9" style="232"/>
    <col min="2049" max="2049" width="48.75" style="232" customWidth="1"/>
    <col min="2050" max="2050" width="18.125" style="232" customWidth="1"/>
    <col min="2051" max="2051" width="20.25" style="232" customWidth="1"/>
    <col min="2052" max="2052" width="20.375" style="232" customWidth="1"/>
    <col min="2053" max="2054" width="17.125" style="232" customWidth="1"/>
    <col min="2055" max="2055" width="10.875" style="232" customWidth="1"/>
    <col min="2056" max="2056" width="12.25" style="232" customWidth="1"/>
    <col min="2057" max="2057" width="14.5" style="232" customWidth="1"/>
    <col min="2058" max="2304" width="9" style="232"/>
    <col min="2305" max="2305" width="48.75" style="232" customWidth="1"/>
    <col min="2306" max="2306" width="18.125" style="232" customWidth="1"/>
    <col min="2307" max="2307" width="20.25" style="232" customWidth="1"/>
    <col min="2308" max="2308" width="20.375" style="232" customWidth="1"/>
    <col min="2309" max="2310" width="17.125" style="232" customWidth="1"/>
    <col min="2311" max="2311" width="10.875" style="232" customWidth="1"/>
    <col min="2312" max="2312" width="12.25" style="232" customWidth="1"/>
    <col min="2313" max="2313" width="14.5" style="232" customWidth="1"/>
    <col min="2314" max="2560" width="9" style="232"/>
    <col min="2561" max="2561" width="48.75" style="232" customWidth="1"/>
    <col min="2562" max="2562" width="18.125" style="232" customWidth="1"/>
    <col min="2563" max="2563" width="20.25" style="232" customWidth="1"/>
    <col min="2564" max="2564" width="20.375" style="232" customWidth="1"/>
    <col min="2565" max="2566" width="17.125" style="232" customWidth="1"/>
    <col min="2567" max="2567" width="10.875" style="232" customWidth="1"/>
    <col min="2568" max="2568" width="12.25" style="232" customWidth="1"/>
    <col min="2569" max="2569" width="14.5" style="232" customWidth="1"/>
    <col min="2570" max="2816" width="9" style="232"/>
    <col min="2817" max="2817" width="48.75" style="232" customWidth="1"/>
    <col min="2818" max="2818" width="18.125" style="232" customWidth="1"/>
    <col min="2819" max="2819" width="20.25" style="232" customWidth="1"/>
    <col min="2820" max="2820" width="20.375" style="232" customWidth="1"/>
    <col min="2821" max="2822" width="17.125" style="232" customWidth="1"/>
    <col min="2823" max="2823" width="10.875" style="232" customWidth="1"/>
    <col min="2824" max="2824" width="12.25" style="232" customWidth="1"/>
    <col min="2825" max="2825" width="14.5" style="232" customWidth="1"/>
    <col min="2826" max="3072" width="9" style="232"/>
    <col min="3073" max="3073" width="48.75" style="232" customWidth="1"/>
    <col min="3074" max="3074" width="18.125" style="232" customWidth="1"/>
    <col min="3075" max="3075" width="20.25" style="232" customWidth="1"/>
    <col min="3076" max="3076" width="20.375" style="232" customWidth="1"/>
    <col min="3077" max="3078" width="17.125" style="232" customWidth="1"/>
    <col min="3079" max="3079" width="10.875" style="232" customWidth="1"/>
    <col min="3080" max="3080" width="12.25" style="232" customWidth="1"/>
    <col min="3081" max="3081" width="14.5" style="232" customWidth="1"/>
    <col min="3082" max="3328" width="9" style="232"/>
    <col min="3329" max="3329" width="48.75" style="232" customWidth="1"/>
    <col min="3330" max="3330" width="18.125" style="232" customWidth="1"/>
    <col min="3331" max="3331" width="20.25" style="232" customWidth="1"/>
    <col min="3332" max="3332" width="20.375" style="232" customWidth="1"/>
    <col min="3333" max="3334" width="17.125" style="232" customWidth="1"/>
    <col min="3335" max="3335" width="10.875" style="232" customWidth="1"/>
    <col min="3336" max="3336" width="12.25" style="232" customWidth="1"/>
    <col min="3337" max="3337" width="14.5" style="232" customWidth="1"/>
    <col min="3338" max="3584" width="9" style="232"/>
    <col min="3585" max="3585" width="48.75" style="232" customWidth="1"/>
    <col min="3586" max="3586" width="18.125" style="232" customWidth="1"/>
    <col min="3587" max="3587" width="20.25" style="232" customWidth="1"/>
    <col min="3588" max="3588" width="20.375" style="232" customWidth="1"/>
    <col min="3589" max="3590" width="17.125" style="232" customWidth="1"/>
    <col min="3591" max="3591" width="10.875" style="232" customWidth="1"/>
    <col min="3592" max="3592" width="12.25" style="232" customWidth="1"/>
    <col min="3593" max="3593" width="14.5" style="232" customWidth="1"/>
    <col min="3594" max="3840" width="9" style="232"/>
    <col min="3841" max="3841" width="48.75" style="232" customWidth="1"/>
    <col min="3842" max="3842" width="18.125" style="232" customWidth="1"/>
    <col min="3843" max="3843" width="20.25" style="232" customWidth="1"/>
    <col min="3844" max="3844" width="20.375" style="232" customWidth="1"/>
    <col min="3845" max="3846" width="17.125" style="232" customWidth="1"/>
    <col min="3847" max="3847" width="10.875" style="232" customWidth="1"/>
    <col min="3848" max="3848" width="12.25" style="232" customWidth="1"/>
    <col min="3849" max="3849" width="14.5" style="232" customWidth="1"/>
    <col min="3850" max="4096" width="9" style="232"/>
    <col min="4097" max="4097" width="48.75" style="232" customWidth="1"/>
    <col min="4098" max="4098" width="18.125" style="232" customWidth="1"/>
    <col min="4099" max="4099" width="20.25" style="232" customWidth="1"/>
    <col min="4100" max="4100" width="20.375" style="232" customWidth="1"/>
    <col min="4101" max="4102" width="17.125" style="232" customWidth="1"/>
    <col min="4103" max="4103" width="10.875" style="232" customWidth="1"/>
    <col min="4104" max="4104" width="12.25" style="232" customWidth="1"/>
    <col min="4105" max="4105" width="14.5" style="232" customWidth="1"/>
    <col min="4106" max="4352" width="9" style="232"/>
    <col min="4353" max="4353" width="48.75" style="232" customWidth="1"/>
    <col min="4354" max="4354" width="18.125" style="232" customWidth="1"/>
    <col min="4355" max="4355" width="20.25" style="232" customWidth="1"/>
    <col min="4356" max="4356" width="20.375" style="232" customWidth="1"/>
    <col min="4357" max="4358" width="17.125" style="232" customWidth="1"/>
    <col min="4359" max="4359" width="10.875" style="232" customWidth="1"/>
    <col min="4360" max="4360" width="12.25" style="232" customWidth="1"/>
    <col min="4361" max="4361" width="14.5" style="232" customWidth="1"/>
    <col min="4362" max="4608" width="9" style="232"/>
    <col min="4609" max="4609" width="48.75" style="232" customWidth="1"/>
    <col min="4610" max="4610" width="18.125" style="232" customWidth="1"/>
    <col min="4611" max="4611" width="20.25" style="232" customWidth="1"/>
    <col min="4612" max="4612" width="20.375" style="232" customWidth="1"/>
    <col min="4613" max="4614" width="17.125" style="232" customWidth="1"/>
    <col min="4615" max="4615" width="10.875" style="232" customWidth="1"/>
    <col min="4616" max="4616" width="12.25" style="232" customWidth="1"/>
    <col min="4617" max="4617" width="14.5" style="232" customWidth="1"/>
    <col min="4618" max="4864" width="9" style="232"/>
    <col min="4865" max="4865" width="48.75" style="232" customWidth="1"/>
    <col min="4866" max="4866" width="18.125" style="232" customWidth="1"/>
    <col min="4867" max="4867" width="20.25" style="232" customWidth="1"/>
    <col min="4868" max="4868" width="20.375" style="232" customWidth="1"/>
    <col min="4869" max="4870" width="17.125" style="232" customWidth="1"/>
    <col min="4871" max="4871" width="10.875" style="232" customWidth="1"/>
    <col min="4872" max="4872" width="12.25" style="232" customWidth="1"/>
    <col min="4873" max="4873" width="14.5" style="232" customWidth="1"/>
    <col min="4874" max="5120" width="9" style="232"/>
    <col min="5121" max="5121" width="48.75" style="232" customWidth="1"/>
    <col min="5122" max="5122" width="18.125" style="232" customWidth="1"/>
    <col min="5123" max="5123" width="20.25" style="232" customWidth="1"/>
    <col min="5124" max="5124" width="20.375" style="232" customWidth="1"/>
    <col min="5125" max="5126" width="17.125" style="232" customWidth="1"/>
    <col min="5127" max="5127" width="10.875" style="232" customWidth="1"/>
    <col min="5128" max="5128" width="12.25" style="232" customWidth="1"/>
    <col min="5129" max="5129" width="14.5" style="232" customWidth="1"/>
    <col min="5130" max="5376" width="9" style="232"/>
    <col min="5377" max="5377" width="48.75" style="232" customWidth="1"/>
    <col min="5378" max="5378" width="18.125" style="232" customWidth="1"/>
    <col min="5379" max="5379" width="20.25" style="232" customWidth="1"/>
    <col min="5380" max="5380" width="20.375" style="232" customWidth="1"/>
    <col min="5381" max="5382" width="17.125" style="232" customWidth="1"/>
    <col min="5383" max="5383" width="10.875" style="232" customWidth="1"/>
    <col min="5384" max="5384" width="12.25" style="232" customWidth="1"/>
    <col min="5385" max="5385" width="14.5" style="232" customWidth="1"/>
    <col min="5386" max="5632" width="9" style="232"/>
    <col min="5633" max="5633" width="48.75" style="232" customWidth="1"/>
    <col min="5634" max="5634" width="18.125" style="232" customWidth="1"/>
    <col min="5635" max="5635" width="20.25" style="232" customWidth="1"/>
    <col min="5636" max="5636" width="20.375" style="232" customWidth="1"/>
    <col min="5637" max="5638" width="17.125" style="232" customWidth="1"/>
    <col min="5639" max="5639" width="10.875" style="232" customWidth="1"/>
    <col min="5640" max="5640" width="12.25" style="232" customWidth="1"/>
    <col min="5641" max="5641" width="14.5" style="232" customWidth="1"/>
    <col min="5642" max="5888" width="9" style="232"/>
    <col min="5889" max="5889" width="48.75" style="232" customWidth="1"/>
    <col min="5890" max="5890" width="18.125" style="232" customWidth="1"/>
    <col min="5891" max="5891" width="20.25" style="232" customWidth="1"/>
    <col min="5892" max="5892" width="20.375" style="232" customWidth="1"/>
    <col min="5893" max="5894" width="17.125" style="232" customWidth="1"/>
    <col min="5895" max="5895" width="10.875" style="232" customWidth="1"/>
    <col min="5896" max="5896" width="12.25" style="232" customWidth="1"/>
    <col min="5897" max="5897" width="14.5" style="232" customWidth="1"/>
    <col min="5898" max="6144" width="9" style="232"/>
    <col min="6145" max="6145" width="48.75" style="232" customWidth="1"/>
    <col min="6146" max="6146" width="18.125" style="232" customWidth="1"/>
    <col min="6147" max="6147" width="20.25" style="232" customWidth="1"/>
    <col min="6148" max="6148" width="20.375" style="232" customWidth="1"/>
    <col min="6149" max="6150" width="17.125" style="232" customWidth="1"/>
    <col min="6151" max="6151" width="10.875" style="232" customWidth="1"/>
    <col min="6152" max="6152" width="12.25" style="232" customWidth="1"/>
    <col min="6153" max="6153" width="14.5" style="232" customWidth="1"/>
    <col min="6154" max="6400" width="9" style="232"/>
    <col min="6401" max="6401" width="48.75" style="232" customWidth="1"/>
    <col min="6402" max="6402" width="18.125" style="232" customWidth="1"/>
    <col min="6403" max="6403" width="20.25" style="232" customWidth="1"/>
    <col min="6404" max="6404" width="20.375" style="232" customWidth="1"/>
    <col min="6405" max="6406" width="17.125" style="232" customWidth="1"/>
    <col min="6407" max="6407" width="10.875" style="232" customWidth="1"/>
    <col min="6408" max="6408" width="12.25" style="232" customWidth="1"/>
    <col min="6409" max="6409" width="14.5" style="232" customWidth="1"/>
    <col min="6410" max="6656" width="9" style="232"/>
    <col min="6657" max="6657" width="48.75" style="232" customWidth="1"/>
    <col min="6658" max="6658" width="18.125" style="232" customWidth="1"/>
    <col min="6659" max="6659" width="20.25" style="232" customWidth="1"/>
    <col min="6660" max="6660" width="20.375" style="232" customWidth="1"/>
    <col min="6661" max="6662" width="17.125" style="232" customWidth="1"/>
    <col min="6663" max="6663" width="10.875" style="232" customWidth="1"/>
    <col min="6664" max="6664" width="12.25" style="232" customWidth="1"/>
    <col min="6665" max="6665" width="14.5" style="232" customWidth="1"/>
    <col min="6666" max="6912" width="9" style="232"/>
    <col min="6913" max="6913" width="48.75" style="232" customWidth="1"/>
    <col min="6914" max="6914" width="18.125" style="232" customWidth="1"/>
    <col min="6915" max="6915" width="20.25" style="232" customWidth="1"/>
    <col min="6916" max="6916" width="20.375" style="232" customWidth="1"/>
    <col min="6917" max="6918" width="17.125" style="232" customWidth="1"/>
    <col min="6919" max="6919" width="10.875" style="232" customWidth="1"/>
    <col min="6920" max="6920" width="12.25" style="232" customWidth="1"/>
    <col min="6921" max="6921" width="14.5" style="232" customWidth="1"/>
    <col min="6922" max="7168" width="9" style="232"/>
    <col min="7169" max="7169" width="48.75" style="232" customWidth="1"/>
    <col min="7170" max="7170" width="18.125" style="232" customWidth="1"/>
    <col min="7171" max="7171" width="20.25" style="232" customWidth="1"/>
    <col min="7172" max="7172" width="20.375" style="232" customWidth="1"/>
    <col min="7173" max="7174" width="17.125" style="232" customWidth="1"/>
    <col min="7175" max="7175" width="10.875" style="232" customWidth="1"/>
    <col min="7176" max="7176" width="12.25" style="232" customWidth="1"/>
    <col min="7177" max="7177" width="14.5" style="232" customWidth="1"/>
    <col min="7178" max="7424" width="9" style="232"/>
    <col min="7425" max="7425" width="48.75" style="232" customWidth="1"/>
    <col min="7426" max="7426" width="18.125" style="232" customWidth="1"/>
    <col min="7427" max="7427" width="20.25" style="232" customWidth="1"/>
    <col min="7428" max="7428" width="20.375" style="232" customWidth="1"/>
    <col min="7429" max="7430" width="17.125" style="232" customWidth="1"/>
    <col min="7431" max="7431" width="10.875" style="232" customWidth="1"/>
    <col min="7432" max="7432" width="12.25" style="232" customWidth="1"/>
    <col min="7433" max="7433" width="14.5" style="232" customWidth="1"/>
    <col min="7434" max="7680" width="9" style="232"/>
    <col min="7681" max="7681" width="48.75" style="232" customWidth="1"/>
    <col min="7682" max="7682" width="18.125" style="232" customWidth="1"/>
    <col min="7683" max="7683" width="20.25" style="232" customWidth="1"/>
    <col min="7684" max="7684" width="20.375" style="232" customWidth="1"/>
    <col min="7685" max="7686" width="17.125" style="232" customWidth="1"/>
    <col min="7687" max="7687" width="10.875" style="232" customWidth="1"/>
    <col min="7688" max="7688" width="12.25" style="232" customWidth="1"/>
    <col min="7689" max="7689" width="14.5" style="232" customWidth="1"/>
    <col min="7690" max="7936" width="9" style="232"/>
    <col min="7937" max="7937" width="48.75" style="232" customWidth="1"/>
    <col min="7938" max="7938" width="18.125" style="232" customWidth="1"/>
    <col min="7939" max="7939" width="20.25" style="232" customWidth="1"/>
    <col min="7940" max="7940" width="20.375" style="232" customWidth="1"/>
    <col min="7941" max="7942" width="17.125" style="232" customWidth="1"/>
    <col min="7943" max="7943" width="10.875" style="232" customWidth="1"/>
    <col min="7944" max="7944" width="12.25" style="232" customWidth="1"/>
    <col min="7945" max="7945" width="14.5" style="232" customWidth="1"/>
    <col min="7946" max="8192" width="9" style="232"/>
    <col min="8193" max="8193" width="48.75" style="232" customWidth="1"/>
    <col min="8194" max="8194" width="18.125" style="232" customWidth="1"/>
    <col min="8195" max="8195" width="20.25" style="232" customWidth="1"/>
    <col min="8196" max="8196" width="20.375" style="232" customWidth="1"/>
    <col min="8197" max="8198" width="17.125" style="232" customWidth="1"/>
    <col min="8199" max="8199" width="10.875" style="232" customWidth="1"/>
    <col min="8200" max="8200" width="12.25" style="232" customWidth="1"/>
    <col min="8201" max="8201" width="14.5" style="232" customWidth="1"/>
    <col min="8202" max="8448" width="9" style="232"/>
    <col min="8449" max="8449" width="48.75" style="232" customWidth="1"/>
    <col min="8450" max="8450" width="18.125" style="232" customWidth="1"/>
    <col min="8451" max="8451" width="20.25" style="232" customWidth="1"/>
    <col min="8452" max="8452" width="20.375" style="232" customWidth="1"/>
    <col min="8453" max="8454" width="17.125" style="232" customWidth="1"/>
    <col min="8455" max="8455" width="10.875" style="232" customWidth="1"/>
    <col min="8456" max="8456" width="12.25" style="232" customWidth="1"/>
    <col min="8457" max="8457" width="14.5" style="232" customWidth="1"/>
    <col min="8458" max="8704" width="9" style="232"/>
    <col min="8705" max="8705" width="48.75" style="232" customWidth="1"/>
    <col min="8706" max="8706" width="18.125" style="232" customWidth="1"/>
    <col min="8707" max="8707" width="20.25" style="232" customWidth="1"/>
    <col min="8708" max="8708" width="20.375" style="232" customWidth="1"/>
    <col min="8709" max="8710" width="17.125" style="232" customWidth="1"/>
    <col min="8711" max="8711" width="10.875" style="232" customWidth="1"/>
    <col min="8712" max="8712" width="12.25" style="232" customWidth="1"/>
    <col min="8713" max="8713" width="14.5" style="232" customWidth="1"/>
    <col min="8714" max="8960" width="9" style="232"/>
    <col min="8961" max="8961" width="48.75" style="232" customWidth="1"/>
    <col min="8962" max="8962" width="18.125" style="232" customWidth="1"/>
    <col min="8963" max="8963" width="20.25" style="232" customWidth="1"/>
    <col min="8964" max="8964" width="20.375" style="232" customWidth="1"/>
    <col min="8965" max="8966" width="17.125" style="232" customWidth="1"/>
    <col min="8967" max="8967" width="10.875" style="232" customWidth="1"/>
    <col min="8968" max="8968" width="12.25" style="232" customWidth="1"/>
    <col min="8969" max="8969" width="14.5" style="232" customWidth="1"/>
    <col min="8970" max="9216" width="9" style="232"/>
    <col min="9217" max="9217" width="48.75" style="232" customWidth="1"/>
    <col min="9218" max="9218" width="18.125" style="232" customWidth="1"/>
    <col min="9219" max="9219" width="20.25" style="232" customWidth="1"/>
    <col min="9220" max="9220" width="20.375" style="232" customWidth="1"/>
    <col min="9221" max="9222" width="17.125" style="232" customWidth="1"/>
    <col min="9223" max="9223" width="10.875" style="232" customWidth="1"/>
    <col min="9224" max="9224" width="12.25" style="232" customWidth="1"/>
    <col min="9225" max="9225" width="14.5" style="232" customWidth="1"/>
    <col min="9226" max="9472" width="9" style="232"/>
    <col min="9473" max="9473" width="48.75" style="232" customWidth="1"/>
    <col min="9474" max="9474" width="18.125" style="232" customWidth="1"/>
    <col min="9475" max="9475" width="20.25" style="232" customWidth="1"/>
    <col min="9476" max="9476" width="20.375" style="232" customWidth="1"/>
    <col min="9477" max="9478" width="17.125" style="232" customWidth="1"/>
    <col min="9479" max="9479" width="10.875" style="232" customWidth="1"/>
    <col min="9480" max="9480" width="12.25" style="232" customWidth="1"/>
    <col min="9481" max="9481" width="14.5" style="232" customWidth="1"/>
    <col min="9482" max="9728" width="9" style="232"/>
    <col min="9729" max="9729" width="48.75" style="232" customWidth="1"/>
    <col min="9730" max="9730" width="18.125" style="232" customWidth="1"/>
    <col min="9731" max="9731" width="20.25" style="232" customWidth="1"/>
    <col min="9732" max="9732" width="20.375" style="232" customWidth="1"/>
    <col min="9733" max="9734" width="17.125" style="232" customWidth="1"/>
    <col min="9735" max="9735" width="10.875" style="232" customWidth="1"/>
    <col min="9736" max="9736" width="12.25" style="232" customWidth="1"/>
    <col min="9737" max="9737" width="14.5" style="232" customWidth="1"/>
    <col min="9738" max="9984" width="9" style="232"/>
    <col min="9985" max="9985" width="48.75" style="232" customWidth="1"/>
    <col min="9986" max="9986" width="18.125" style="232" customWidth="1"/>
    <col min="9987" max="9987" width="20.25" style="232" customWidth="1"/>
    <col min="9988" max="9988" width="20.375" style="232" customWidth="1"/>
    <col min="9989" max="9990" width="17.125" style="232" customWidth="1"/>
    <col min="9991" max="9991" width="10.875" style="232" customWidth="1"/>
    <col min="9992" max="9992" width="12.25" style="232" customWidth="1"/>
    <col min="9993" max="9993" width="14.5" style="232" customWidth="1"/>
    <col min="9994" max="10240" width="9" style="232"/>
    <col min="10241" max="10241" width="48.75" style="232" customWidth="1"/>
    <col min="10242" max="10242" width="18.125" style="232" customWidth="1"/>
    <col min="10243" max="10243" width="20.25" style="232" customWidth="1"/>
    <col min="10244" max="10244" width="20.375" style="232" customWidth="1"/>
    <col min="10245" max="10246" width="17.125" style="232" customWidth="1"/>
    <col min="10247" max="10247" width="10.875" style="232" customWidth="1"/>
    <col min="10248" max="10248" width="12.25" style="232" customWidth="1"/>
    <col min="10249" max="10249" width="14.5" style="232" customWidth="1"/>
    <col min="10250" max="10496" width="9" style="232"/>
    <col min="10497" max="10497" width="48.75" style="232" customWidth="1"/>
    <col min="10498" max="10498" width="18.125" style="232" customWidth="1"/>
    <col min="10499" max="10499" width="20.25" style="232" customWidth="1"/>
    <col min="10500" max="10500" width="20.375" style="232" customWidth="1"/>
    <col min="10501" max="10502" width="17.125" style="232" customWidth="1"/>
    <col min="10503" max="10503" width="10.875" style="232" customWidth="1"/>
    <col min="10504" max="10504" width="12.25" style="232" customWidth="1"/>
    <col min="10505" max="10505" width="14.5" style="232" customWidth="1"/>
    <col min="10506" max="10752" width="9" style="232"/>
    <col min="10753" max="10753" width="48.75" style="232" customWidth="1"/>
    <col min="10754" max="10754" width="18.125" style="232" customWidth="1"/>
    <col min="10755" max="10755" width="20.25" style="232" customWidth="1"/>
    <col min="10756" max="10756" width="20.375" style="232" customWidth="1"/>
    <col min="10757" max="10758" width="17.125" style="232" customWidth="1"/>
    <col min="10759" max="10759" width="10.875" style="232" customWidth="1"/>
    <col min="10760" max="10760" width="12.25" style="232" customWidth="1"/>
    <col min="10761" max="10761" width="14.5" style="232" customWidth="1"/>
    <col min="10762" max="11008" width="9" style="232"/>
    <col min="11009" max="11009" width="48.75" style="232" customWidth="1"/>
    <col min="11010" max="11010" width="18.125" style="232" customWidth="1"/>
    <col min="11011" max="11011" width="20.25" style="232" customWidth="1"/>
    <col min="11012" max="11012" width="20.375" style="232" customWidth="1"/>
    <col min="11013" max="11014" width="17.125" style="232" customWidth="1"/>
    <col min="11015" max="11015" width="10.875" style="232" customWidth="1"/>
    <col min="11016" max="11016" width="12.25" style="232" customWidth="1"/>
    <col min="11017" max="11017" width="14.5" style="232" customWidth="1"/>
    <col min="11018" max="11264" width="9" style="232"/>
    <col min="11265" max="11265" width="48.75" style="232" customWidth="1"/>
    <col min="11266" max="11266" width="18.125" style="232" customWidth="1"/>
    <col min="11267" max="11267" width="20.25" style="232" customWidth="1"/>
    <col min="11268" max="11268" width="20.375" style="232" customWidth="1"/>
    <col min="11269" max="11270" width="17.125" style="232" customWidth="1"/>
    <col min="11271" max="11271" width="10.875" style="232" customWidth="1"/>
    <col min="11272" max="11272" width="12.25" style="232" customWidth="1"/>
    <col min="11273" max="11273" width="14.5" style="232" customWidth="1"/>
    <col min="11274" max="11520" width="9" style="232"/>
    <col min="11521" max="11521" width="48.75" style="232" customWidth="1"/>
    <col min="11522" max="11522" width="18.125" style="232" customWidth="1"/>
    <col min="11523" max="11523" width="20.25" style="232" customWidth="1"/>
    <col min="11524" max="11524" width="20.375" style="232" customWidth="1"/>
    <col min="11525" max="11526" width="17.125" style="232" customWidth="1"/>
    <col min="11527" max="11527" width="10.875" style="232" customWidth="1"/>
    <col min="11528" max="11528" width="12.25" style="232" customWidth="1"/>
    <col min="11529" max="11529" width="14.5" style="232" customWidth="1"/>
    <col min="11530" max="11776" width="9" style="232"/>
    <col min="11777" max="11777" width="48.75" style="232" customWidth="1"/>
    <col min="11778" max="11778" width="18.125" style="232" customWidth="1"/>
    <col min="11779" max="11779" width="20.25" style="232" customWidth="1"/>
    <col min="11780" max="11780" width="20.375" style="232" customWidth="1"/>
    <col min="11781" max="11782" width="17.125" style="232" customWidth="1"/>
    <col min="11783" max="11783" width="10.875" style="232" customWidth="1"/>
    <col min="11784" max="11784" width="12.25" style="232" customWidth="1"/>
    <col min="11785" max="11785" width="14.5" style="232" customWidth="1"/>
    <col min="11786" max="12032" width="9" style="232"/>
    <col min="12033" max="12033" width="48.75" style="232" customWidth="1"/>
    <col min="12034" max="12034" width="18.125" style="232" customWidth="1"/>
    <col min="12035" max="12035" width="20.25" style="232" customWidth="1"/>
    <col min="12036" max="12036" width="20.375" style="232" customWidth="1"/>
    <col min="12037" max="12038" width="17.125" style="232" customWidth="1"/>
    <col min="12039" max="12039" width="10.875" style="232" customWidth="1"/>
    <col min="12040" max="12040" width="12.25" style="232" customWidth="1"/>
    <col min="12041" max="12041" width="14.5" style="232" customWidth="1"/>
    <col min="12042" max="12288" width="9" style="232"/>
    <col min="12289" max="12289" width="48.75" style="232" customWidth="1"/>
    <col min="12290" max="12290" width="18.125" style="232" customWidth="1"/>
    <col min="12291" max="12291" width="20.25" style="232" customWidth="1"/>
    <col min="12292" max="12292" width="20.375" style="232" customWidth="1"/>
    <col min="12293" max="12294" width="17.125" style="232" customWidth="1"/>
    <col min="12295" max="12295" width="10.875" style="232" customWidth="1"/>
    <col min="12296" max="12296" width="12.25" style="232" customWidth="1"/>
    <col min="12297" max="12297" width="14.5" style="232" customWidth="1"/>
    <col min="12298" max="12544" width="9" style="232"/>
    <col min="12545" max="12545" width="48.75" style="232" customWidth="1"/>
    <col min="12546" max="12546" width="18.125" style="232" customWidth="1"/>
    <col min="12547" max="12547" width="20.25" style="232" customWidth="1"/>
    <col min="12548" max="12548" width="20.375" style="232" customWidth="1"/>
    <col min="12549" max="12550" width="17.125" style="232" customWidth="1"/>
    <col min="12551" max="12551" width="10.875" style="232" customWidth="1"/>
    <col min="12552" max="12552" width="12.25" style="232" customWidth="1"/>
    <col min="12553" max="12553" width="14.5" style="232" customWidth="1"/>
    <col min="12554" max="12800" width="9" style="232"/>
    <col min="12801" max="12801" width="48.75" style="232" customWidth="1"/>
    <col min="12802" max="12802" width="18.125" style="232" customWidth="1"/>
    <col min="12803" max="12803" width="20.25" style="232" customWidth="1"/>
    <col min="12804" max="12804" width="20.375" style="232" customWidth="1"/>
    <col min="12805" max="12806" width="17.125" style="232" customWidth="1"/>
    <col min="12807" max="12807" width="10.875" style="232" customWidth="1"/>
    <col min="12808" max="12808" width="12.25" style="232" customWidth="1"/>
    <col min="12809" max="12809" width="14.5" style="232" customWidth="1"/>
    <col min="12810" max="13056" width="9" style="232"/>
    <col min="13057" max="13057" width="48.75" style="232" customWidth="1"/>
    <col min="13058" max="13058" width="18.125" style="232" customWidth="1"/>
    <col min="13059" max="13059" width="20.25" style="232" customWidth="1"/>
    <col min="13060" max="13060" width="20.375" style="232" customWidth="1"/>
    <col min="13061" max="13062" width="17.125" style="232" customWidth="1"/>
    <col min="13063" max="13063" width="10.875" style="232" customWidth="1"/>
    <col min="13064" max="13064" width="12.25" style="232" customWidth="1"/>
    <col min="13065" max="13065" width="14.5" style="232" customWidth="1"/>
    <col min="13066" max="13312" width="9" style="232"/>
    <col min="13313" max="13313" width="48.75" style="232" customWidth="1"/>
    <col min="13314" max="13314" width="18.125" style="232" customWidth="1"/>
    <col min="13315" max="13315" width="20.25" style="232" customWidth="1"/>
    <col min="13316" max="13316" width="20.375" style="232" customWidth="1"/>
    <col min="13317" max="13318" width="17.125" style="232" customWidth="1"/>
    <col min="13319" max="13319" width="10.875" style="232" customWidth="1"/>
    <col min="13320" max="13320" width="12.25" style="232" customWidth="1"/>
    <col min="13321" max="13321" width="14.5" style="232" customWidth="1"/>
    <col min="13322" max="13568" width="9" style="232"/>
    <col min="13569" max="13569" width="48.75" style="232" customWidth="1"/>
    <col min="13570" max="13570" width="18.125" style="232" customWidth="1"/>
    <col min="13571" max="13571" width="20.25" style="232" customWidth="1"/>
    <col min="13572" max="13572" width="20.375" style="232" customWidth="1"/>
    <col min="13573" max="13574" width="17.125" style="232" customWidth="1"/>
    <col min="13575" max="13575" width="10.875" style="232" customWidth="1"/>
    <col min="13576" max="13576" width="12.25" style="232" customWidth="1"/>
    <col min="13577" max="13577" width="14.5" style="232" customWidth="1"/>
    <col min="13578" max="13824" width="9" style="232"/>
    <col min="13825" max="13825" width="48.75" style="232" customWidth="1"/>
    <col min="13826" max="13826" width="18.125" style="232" customWidth="1"/>
    <col min="13827" max="13827" width="20.25" style="232" customWidth="1"/>
    <col min="13828" max="13828" width="20.375" style="232" customWidth="1"/>
    <col min="13829" max="13830" width="17.125" style="232" customWidth="1"/>
    <col min="13831" max="13831" width="10.875" style="232" customWidth="1"/>
    <col min="13832" max="13832" width="12.25" style="232" customWidth="1"/>
    <col min="13833" max="13833" width="14.5" style="232" customWidth="1"/>
    <col min="13834" max="14080" width="9" style="232"/>
    <col min="14081" max="14081" width="48.75" style="232" customWidth="1"/>
    <col min="14082" max="14082" width="18.125" style="232" customWidth="1"/>
    <col min="14083" max="14083" width="20.25" style="232" customWidth="1"/>
    <col min="14084" max="14084" width="20.375" style="232" customWidth="1"/>
    <col min="14085" max="14086" width="17.125" style="232" customWidth="1"/>
    <col min="14087" max="14087" width="10.875" style="232" customWidth="1"/>
    <col min="14088" max="14088" width="12.25" style="232" customWidth="1"/>
    <col min="14089" max="14089" width="14.5" style="232" customWidth="1"/>
    <col min="14090" max="14336" width="9" style="232"/>
    <col min="14337" max="14337" width="48.75" style="232" customWidth="1"/>
    <col min="14338" max="14338" width="18.125" style="232" customWidth="1"/>
    <col min="14339" max="14339" width="20.25" style="232" customWidth="1"/>
    <col min="14340" max="14340" width="20.375" style="232" customWidth="1"/>
    <col min="14341" max="14342" width="17.125" style="232" customWidth="1"/>
    <col min="14343" max="14343" width="10.875" style="232" customWidth="1"/>
    <col min="14344" max="14344" width="12.25" style="232" customWidth="1"/>
    <col min="14345" max="14345" width="14.5" style="232" customWidth="1"/>
    <col min="14346" max="14592" width="9" style="232"/>
    <col min="14593" max="14593" width="48.75" style="232" customWidth="1"/>
    <col min="14594" max="14594" width="18.125" style="232" customWidth="1"/>
    <col min="14595" max="14595" width="20.25" style="232" customWidth="1"/>
    <col min="14596" max="14596" width="20.375" style="232" customWidth="1"/>
    <col min="14597" max="14598" width="17.125" style="232" customWidth="1"/>
    <col min="14599" max="14599" width="10.875" style="232" customWidth="1"/>
    <col min="14600" max="14600" width="12.25" style="232" customWidth="1"/>
    <col min="14601" max="14601" width="14.5" style="232" customWidth="1"/>
    <col min="14602" max="14848" width="9" style="232"/>
    <col min="14849" max="14849" width="48.75" style="232" customWidth="1"/>
    <col min="14850" max="14850" width="18.125" style="232" customWidth="1"/>
    <col min="14851" max="14851" width="20.25" style="232" customWidth="1"/>
    <col min="14852" max="14852" width="20.375" style="232" customWidth="1"/>
    <col min="14853" max="14854" width="17.125" style="232" customWidth="1"/>
    <col min="14855" max="14855" width="10.875" style="232" customWidth="1"/>
    <col min="14856" max="14856" width="12.25" style="232" customWidth="1"/>
    <col min="14857" max="14857" width="14.5" style="232" customWidth="1"/>
    <col min="14858" max="15104" width="9" style="232"/>
    <col min="15105" max="15105" width="48.75" style="232" customWidth="1"/>
    <col min="15106" max="15106" width="18.125" style="232" customWidth="1"/>
    <col min="15107" max="15107" width="20.25" style="232" customWidth="1"/>
    <col min="15108" max="15108" width="20.375" style="232" customWidth="1"/>
    <col min="15109" max="15110" width="17.125" style="232" customWidth="1"/>
    <col min="15111" max="15111" width="10.875" style="232" customWidth="1"/>
    <col min="15112" max="15112" width="12.25" style="232" customWidth="1"/>
    <col min="15113" max="15113" width="14.5" style="232" customWidth="1"/>
    <col min="15114" max="15360" width="9" style="232"/>
    <col min="15361" max="15361" width="48.75" style="232" customWidth="1"/>
    <col min="15362" max="15362" width="18.125" style="232" customWidth="1"/>
    <col min="15363" max="15363" width="20.25" style="232" customWidth="1"/>
    <col min="15364" max="15364" width="20.375" style="232" customWidth="1"/>
    <col min="15365" max="15366" width="17.125" style="232" customWidth="1"/>
    <col min="15367" max="15367" width="10.875" style="232" customWidth="1"/>
    <col min="15368" max="15368" width="12.25" style="232" customWidth="1"/>
    <col min="15369" max="15369" width="14.5" style="232" customWidth="1"/>
    <col min="15370" max="15616" width="9" style="232"/>
    <col min="15617" max="15617" width="48.75" style="232" customWidth="1"/>
    <col min="15618" max="15618" width="18.125" style="232" customWidth="1"/>
    <col min="15619" max="15619" width="20.25" style="232" customWidth="1"/>
    <col min="15620" max="15620" width="20.375" style="232" customWidth="1"/>
    <col min="15621" max="15622" width="17.125" style="232" customWidth="1"/>
    <col min="15623" max="15623" width="10.875" style="232" customWidth="1"/>
    <col min="15624" max="15624" width="12.25" style="232" customWidth="1"/>
    <col min="15625" max="15625" width="14.5" style="232" customWidth="1"/>
    <col min="15626" max="15872" width="9" style="232"/>
    <col min="15873" max="15873" width="48.75" style="232" customWidth="1"/>
    <col min="15874" max="15874" width="18.125" style="232" customWidth="1"/>
    <col min="15875" max="15875" width="20.25" style="232" customWidth="1"/>
    <col min="15876" max="15876" width="20.375" style="232" customWidth="1"/>
    <col min="15877" max="15878" width="17.125" style="232" customWidth="1"/>
    <col min="15879" max="15879" width="10.875" style="232" customWidth="1"/>
    <col min="15880" max="15880" width="12.25" style="232" customWidth="1"/>
    <col min="15881" max="15881" width="14.5" style="232" customWidth="1"/>
    <col min="15882" max="16128" width="9" style="232"/>
    <col min="16129" max="16129" width="48.75" style="232" customWidth="1"/>
    <col min="16130" max="16130" width="18.125" style="232" customWidth="1"/>
    <col min="16131" max="16131" width="20.25" style="232" customWidth="1"/>
    <col min="16132" max="16132" width="20.375" style="232" customWidth="1"/>
    <col min="16133" max="16134" width="17.125" style="232" customWidth="1"/>
    <col min="16135" max="16135" width="10.875" style="232" customWidth="1"/>
    <col min="16136" max="16136" width="12.25" style="232" customWidth="1"/>
    <col min="16137" max="16137" width="14.5" style="232" customWidth="1"/>
    <col min="16138" max="16384" width="9" style="232"/>
  </cols>
  <sheetData>
    <row r="1" spans="1:9" ht="26.25" x14ac:dyDescent="0.4">
      <c r="A1" s="230" t="s">
        <v>428</v>
      </c>
      <c r="B1" s="231"/>
    </row>
    <row r="2" spans="1:9" x14ac:dyDescent="0.35">
      <c r="B2" s="231"/>
    </row>
    <row r="3" spans="1:9" s="235" customFormat="1" ht="26.25" x14ac:dyDescent="0.4">
      <c r="A3" s="233"/>
      <c r="B3" s="234"/>
      <c r="C3" s="234"/>
      <c r="D3" s="234"/>
      <c r="E3" s="234"/>
      <c r="F3" s="234"/>
      <c r="G3" s="234"/>
      <c r="H3" s="209" t="s">
        <v>7</v>
      </c>
      <c r="I3" s="234"/>
    </row>
    <row r="4" spans="1:9" s="240" customFormat="1" ht="42" x14ac:dyDescent="0.2">
      <c r="A4" s="236" t="s">
        <v>429</v>
      </c>
      <c r="B4" s="237" t="s">
        <v>399</v>
      </c>
      <c r="C4" s="238" t="s">
        <v>12</v>
      </c>
      <c r="D4" s="239" t="s">
        <v>13</v>
      </c>
      <c r="E4" s="239" t="s">
        <v>90</v>
      </c>
      <c r="F4" s="239" t="s">
        <v>91</v>
      </c>
      <c r="G4" s="215" t="s">
        <v>312</v>
      </c>
      <c r="H4" s="215" t="s">
        <v>93</v>
      </c>
      <c r="I4" s="238" t="s">
        <v>94</v>
      </c>
    </row>
    <row r="5" spans="1:9" s="241" customFormat="1" x14ac:dyDescent="0.3">
      <c r="A5" s="216" t="s">
        <v>430</v>
      </c>
      <c r="B5" s="217">
        <v>301931934.34322101</v>
      </c>
      <c r="C5" s="217">
        <v>107664623.744555</v>
      </c>
      <c r="D5" s="217">
        <v>18547838.180921998</v>
      </c>
      <c r="E5" s="217">
        <v>18006087.181260005</v>
      </c>
      <c r="F5" s="218">
        <f>SUM(B5:E5)</f>
        <v>446150483.44995797</v>
      </c>
      <c r="G5" s="218">
        <v>32</v>
      </c>
      <c r="H5" s="218" t="s">
        <v>96</v>
      </c>
      <c r="I5" s="218">
        <f t="shared" ref="I5:I10" si="0">+F5/G5</f>
        <v>13942202.607811186</v>
      </c>
    </row>
    <row r="6" spans="1:9" s="241" customFormat="1" ht="42" x14ac:dyDescent="0.3">
      <c r="A6" s="216" t="s">
        <v>431</v>
      </c>
      <c r="B6" s="220">
        <v>1044466319.2286761</v>
      </c>
      <c r="C6" s="220">
        <v>268610307.006118</v>
      </c>
      <c r="D6" s="220">
        <v>64776418.249173008</v>
      </c>
      <c r="E6" s="220">
        <v>81678808.901681989</v>
      </c>
      <c r="F6" s="218">
        <f t="shared" ref="F6:F20" si="1">SUM(B6:E6)</f>
        <v>1459531853.385649</v>
      </c>
      <c r="G6" s="218">
        <v>2502</v>
      </c>
      <c r="H6" s="218" t="s">
        <v>109</v>
      </c>
      <c r="I6" s="218">
        <f t="shared" si="0"/>
        <v>583346.06450265751</v>
      </c>
    </row>
    <row r="7" spans="1:9" s="241" customFormat="1" x14ac:dyDescent="0.3">
      <c r="A7" s="219" t="s">
        <v>432</v>
      </c>
      <c r="B7" s="220">
        <v>499953437.88877398</v>
      </c>
      <c r="C7" s="220">
        <v>540656176.02433097</v>
      </c>
      <c r="D7" s="220">
        <v>40449512.642923005</v>
      </c>
      <c r="E7" s="220">
        <v>93712779.028045982</v>
      </c>
      <c r="F7" s="218">
        <f t="shared" si="1"/>
        <v>1174771905.584074</v>
      </c>
      <c r="G7" s="218">
        <v>6781719</v>
      </c>
      <c r="H7" s="218" t="s">
        <v>116</v>
      </c>
      <c r="I7" s="218">
        <f t="shared" si="0"/>
        <v>173.22627280547513</v>
      </c>
    </row>
    <row r="8" spans="1:9" s="241" customFormat="1" ht="42" x14ac:dyDescent="0.3">
      <c r="A8" s="216" t="s">
        <v>433</v>
      </c>
      <c r="B8" s="220">
        <v>407584886.14369124</v>
      </c>
      <c r="C8" s="220">
        <v>224944645.79819611</v>
      </c>
      <c r="D8" s="220">
        <v>29772068.222132079</v>
      </c>
      <c r="E8" s="220">
        <v>36130038.037302941</v>
      </c>
      <c r="F8" s="218">
        <f t="shared" si="1"/>
        <v>698431638.20132244</v>
      </c>
      <c r="G8" s="218">
        <v>323575</v>
      </c>
      <c r="H8" s="218" t="s">
        <v>128</v>
      </c>
      <c r="I8" s="218">
        <f t="shared" si="0"/>
        <v>2158.4845497993429</v>
      </c>
    </row>
    <row r="9" spans="1:9" s="241" customFormat="1" x14ac:dyDescent="0.3">
      <c r="A9" s="216" t="s">
        <v>434</v>
      </c>
      <c r="B9" s="220">
        <v>463573613.34813428</v>
      </c>
      <c r="C9" s="220">
        <v>145786883.3299064</v>
      </c>
      <c r="D9" s="220">
        <v>33214407.222108897</v>
      </c>
      <c r="E9" s="220">
        <v>26273346.750715103</v>
      </c>
      <c r="F9" s="218">
        <f t="shared" si="1"/>
        <v>668848250.65086472</v>
      </c>
      <c r="G9" s="218">
        <v>2330215</v>
      </c>
      <c r="H9" s="218" t="s">
        <v>128</v>
      </c>
      <c r="I9" s="218">
        <f t="shared" si="0"/>
        <v>287.03284917952408</v>
      </c>
    </row>
    <row r="10" spans="1:9" s="243" customFormat="1" ht="42" x14ac:dyDescent="0.3">
      <c r="A10" s="216" t="s">
        <v>435</v>
      </c>
      <c r="B10" s="220">
        <v>101070478.24409097</v>
      </c>
      <c r="C10" s="220">
        <v>15239425.935067</v>
      </c>
      <c r="D10" s="220">
        <v>6436006.6740599992</v>
      </c>
      <c r="E10" s="220">
        <v>6414224.192073998</v>
      </c>
      <c r="F10" s="218">
        <f t="shared" si="1"/>
        <v>129160135.04529198</v>
      </c>
      <c r="G10" s="218">
        <v>40</v>
      </c>
      <c r="H10" s="242" t="s">
        <v>192</v>
      </c>
      <c r="I10" s="218">
        <f t="shared" si="0"/>
        <v>3229003.3761322992</v>
      </c>
    </row>
    <row r="11" spans="1:9" s="241" customFormat="1" ht="42" x14ac:dyDescent="0.3">
      <c r="A11" s="216" t="s">
        <v>436</v>
      </c>
      <c r="B11" s="220">
        <v>57038792.382368006</v>
      </c>
      <c r="C11" s="220">
        <v>13335808.935978001</v>
      </c>
      <c r="D11" s="220">
        <v>4184090.3357579997</v>
      </c>
      <c r="E11" s="220">
        <v>6342468.5247099996</v>
      </c>
      <c r="F11" s="218">
        <f>SUM(B11:E11)</f>
        <v>80901160.178814009</v>
      </c>
      <c r="G11" s="218">
        <v>36892</v>
      </c>
      <c r="H11" s="218" t="s">
        <v>96</v>
      </c>
      <c r="I11" s="218">
        <f>+F11/G11</f>
        <v>2192.9187948285266</v>
      </c>
    </row>
    <row r="12" spans="1:9" s="241" customFormat="1" ht="42" x14ac:dyDescent="0.3">
      <c r="A12" s="216" t="s">
        <v>437</v>
      </c>
      <c r="B12" s="218">
        <v>73508131.167194009</v>
      </c>
      <c r="C12" s="218">
        <v>12511849.525164999</v>
      </c>
      <c r="D12" s="218">
        <v>2088381.1554100001</v>
      </c>
      <c r="E12" s="218">
        <v>2180139.0354260001</v>
      </c>
      <c r="F12" s="218">
        <f>SUM(B12:E12)</f>
        <v>90288500.883195013</v>
      </c>
      <c r="G12" s="218">
        <v>565</v>
      </c>
      <c r="H12" s="242" t="s">
        <v>109</v>
      </c>
      <c r="I12" s="218">
        <f>+F12/G12</f>
        <v>159802.65643043365</v>
      </c>
    </row>
    <row r="13" spans="1:9" s="241" customFormat="1" ht="42" x14ac:dyDescent="0.3">
      <c r="A13" s="216" t="s">
        <v>438</v>
      </c>
      <c r="B13" s="218">
        <v>33691983.699499995</v>
      </c>
      <c r="C13" s="218">
        <v>28888356.454</v>
      </c>
      <c r="D13" s="218">
        <v>2836687.727</v>
      </c>
      <c r="E13" s="218">
        <v>4483205.8504999997</v>
      </c>
      <c r="F13" s="218">
        <f t="shared" si="1"/>
        <v>69900233.730999991</v>
      </c>
      <c r="G13" s="218">
        <v>165</v>
      </c>
      <c r="H13" s="242" t="s">
        <v>109</v>
      </c>
      <c r="I13" s="218">
        <f>+F13/G13</f>
        <v>423637.78018787876</v>
      </c>
    </row>
    <row r="14" spans="1:9" s="241" customFormat="1" ht="42" x14ac:dyDescent="0.3">
      <c r="A14" s="216" t="s">
        <v>439</v>
      </c>
      <c r="B14" s="220">
        <v>81244929.822695985</v>
      </c>
      <c r="C14" s="220">
        <v>23537152.362906002</v>
      </c>
      <c r="D14" s="220">
        <v>5527165.6200329354</v>
      </c>
      <c r="E14" s="220">
        <v>9128812.2572980002</v>
      </c>
      <c r="F14" s="218">
        <f>SUM(B14:E14)</f>
        <v>119438060.06293291</v>
      </c>
      <c r="G14" s="218">
        <v>830</v>
      </c>
      <c r="H14" s="242" t="s">
        <v>109</v>
      </c>
      <c r="I14" s="218">
        <f>+F14/G14</f>
        <v>143901.27718425653</v>
      </c>
    </row>
    <row r="15" spans="1:9" s="241" customFormat="1" ht="42" x14ac:dyDescent="0.3">
      <c r="A15" s="216" t="s">
        <v>440</v>
      </c>
      <c r="B15" s="218">
        <v>65137184.310031019</v>
      </c>
      <c r="C15" s="218">
        <v>19178315.698188998</v>
      </c>
      <c r="D15" s="218">
        <v>4122313.4407899999</v>
      </c>
      <c r="E15" s="218">
        <v>3563354.3420839999</v>
      </c>
      <c r="F15" s="218">
        <v>92001167.79109402</v>
      </c>
      <c r="G15" s="218">
        <v>14</v>
      </c>
      <c r="H15" s="242" t="s">
        <v>192</v>
      </c>
      <c r="I15" s="218">
        <v>6571511.9850781439</v>
      </c>
    </row>
    <row r="16" spans="1:9" s="241" customFormat="1" ht="42" x14ac:dyDescent="0.3">
      <c r="A16" s="216" t="s">
        <v>441</v>
      </c>
      <c r="B16" s="220">
        <v>8346984.0486559989</v>
      </c>
      <c r="C16" s="220">
        <v>2482176.2756629996</v>
      </c>
      <c r="D16" s="220">
        <v>346861.79043399997</v>
      </c>
      <c r="E16" s="220">
        <v>2501154.6857429994</v>
      </c>
      <c r="F16" s="218">
        <f t="shared" si="1"/>
        <v>13677176.800495997</v>
      </c>
      <c r="G16" s="218">
        <v>56</v>
      </c>
      <c r="H16" s="218" t="s">
        <v>149</v>
      </c>
      <c r="I16" s="218">
        <f t="shared" ref="I16:I22" si="2">+F16/G16</f>
        <v>244235.3000088571</v>
      </c>
    </row>
    <row r="17" spans="1:9" s="241" customFormat="1" x14ac:dyDescent="0.3">
      <c r="A17" s="216" t="s">
        <v>442</v>
      </c>
      <c r="B17" s="220">
        <v>18384301.238681003</v>
      </c>
      <c r="C17" s="220">
        <v>1758376.8091259999</v>
      </c>
      <c r="D17" s="220">
        <v>1165481.58005</v>
      </c>
      <c r="E17" s="220">
        <v>1726125.5581240002</v>
      </c>
      <c r="F17" s="218">
        <f t="shared" si="1"/>
        <v>23034285.185981005</v>
      </c>
      <c r="G17" s="218">
        <v>13</v>
      </c>
      <c r="H17" s="218" t="s">
        <v>96</v>
      </c>
      <c r="I17" s="218">
        <f t="shared" si="2"/>
        <v>1771868.0912293082</v>
      </c>
    </row>
    <row r="18" spans="1:9" s="241" customFormat="1" ht="42" x14ac:dyDescent="0.3">
      <c r="A18" s="216" t="s">
        <v>443</v>
      </c>
      <c r="B18" s="218">
        <v>22911882.438499998</v>
      </c>
      <c r="C18" s="218">
        <v>3666988.2555</v>
      </c>
      <c r="D18" s="218">
        <v>1950458.11</v>
      </c>
      <c r="E18" s="218">
        <v>4444482.2855000002</v>
      </c>
      <c r="F18" s="218">
        <f t="shared" si="1"/>
        <v>32973811.089499999</v>
      </c>
      <c r="G18" s="218">
        <v>8320</v>
      </c>
      <c r="H18" s="242" t="s">
        <v>116</v>
      </c>
      <c r="I18" s="218">
        <f t="shared" si="2"/>
        <v>3963.1984482572116</v>
      </c>
    </row>
    <row r="19" spans="1:9" s="241" customFormat="1" ht="42" x14ac:dyDescent="0.3">
      <c r="A19" s="216" t="s">
        <v>444</v>
      </c>
      <c r="B19" s="218">
        <v>20672253.845459998</v>
      </c>
      <c r="C19" s="218">
        <v>11065837.503179999</v>
      </c>
      <c r="D19" s="218">
        <v>1173759.430435</v>
      </c>
      <c r="E19" s="218">
        <v>1436157.343715</v>
      </c>
      <c r="F19" s="218">
        <f>SUM(B19:E19)</f>
        <v>34348008.122789994</v>
      </c>
      <c r="G19" s="218">
        <v>17</v>
      </c>
      <c r="H19" s="242" t="s">
        <v>109</v>
      </c>
      <c r="I19" s="218">
        <f t="shared" si="2"/>
        <v>2020471.0660464703</v>
      </c>
    </row>
    <row r="20" spans="1:9" s="241" customFormat="1" ht="42" x14ac:dyDescent="0.3">
      <c r="A20" s="216" t="s">
        <v>445</v>
      </c>
      <c r="B20" s="218">
        <v>46804216.987500004</v>
      </c>
      <c r="C20" s="218">
        <v>47145774.450000003</v>
      </c>
      <c r="D20" s="218">
        <v>4466009.0125000002</v>
      </c>
      <c r="E20" s="218">
        <v>5672622.4375</v>
      </c>
      <c r="F20" s="218">
        <f t="shared" si="1"/>
        <v>104088622.8875</v>
      </c>
      <c r="G20" s="218">
        <v>98</v>
      </c>
      <c r="H20" s="242" t="s">
        <v>109</v>
      </c>
      <c r="I20" s="218">
        <f t="shared" si="2"/>
        <v>1062128.8049744898</v>
      </c>
    </row>
    <row r="21" spans="1:9" s="241" customFormat="1" x14ac:dyDescent="0.3">
      <c r="A21" s="216" t="s">
        <v>446</v>
      </c>
      <c r="B21" s="244">
        <v>51907585.444236994</v>
      </c>
      <c r="C21" s="244">
        <v>11429855.143662</v>
      </c>
      <c r="D21" s="244">
        <v>1439355.158512</v>
      </c>
      <c r="E21" s="244">
        <v>1597117.6826270001</v>
      </c>
      <c r="F21" s="218">
        <f>SUM(B21:E21)</f>
        <v>66373913.429037996</v>
      </c>
      <c r="G21" s="218">
        <v>4500</v>
      </c>
      <c r="H21" s="242" t="s">
        <v>109</v>
      </c>
      <c r="I21" s="218">
        <f t="shared" si="2"/>
        <v>14749.75853978622</v>
      </c>
    </row>
    <row r="22" spans="1:9" s="241" customFormat="1" ht="63" x14ac:dyDescent="0.3">
      <c r="A22" s="245" t="s">
        <v>447</v>
      </c>
      <c r="B22" s="220">
        <v>8076151.0985899987</v>
      </c>
      <c r="C22" s="220">
        <v>1676321.8426590001</v>
      </c>
      <c r="D22" s="220">
        <v>575422.39775900007</v>
      </c>
      <c r="E22" s="220">
        <v>1746148.3614920001</v>
      </c>
      <c r="F22" s="218">
        <f>SUM(B22:E22)</f>
        <v>12074043.700499998</v>
      </c>
      <c r="G22" s="218">
        <v>10</v>
      </c>
      <c r="H22" s="242" t="s">
        <v>109</v>
      </c>
      <c r="I22" s="218">
        <f t="shared" si="2"/>
        <v>1207404.3700499998</v>
      </c>
    </row>
    <row r="23" spans="1:9" s="248" customFormat="1" ht="21.75" thickBot="1" x14ac:dyDescent="0.25">
      <c r="A23" s="246" t="s">
        <v>14</v>
      </c>
      <c r="B23" s="247">
        <f>SUM(B5:B22)</f>
        <v>3306305065.6800003</v>
      </c>
      <c r="C23" s="247">
        <f>SUM(C5:C22)</f>
        <v>1479578875.0942013</v>
      </c>
      <c r="D23" s="247">
        <f>SUM(D5:D22)</f>
        <v>223072236.9499999</v>
      </c>
      <c r="E23" s="247">
        <f>SUM(E5:E22)</f>
        <v>307037072.45579898</v>
      </c>
      <c r="F23" s="247">
        <f>SUM(F5:F22)</f>
        <v>5315993250.1800013</v>
      </c>
      <c r="G23" s="218"/>
      <c r="H23" s="218"/>
      <c r="I23" s="218"/>
    </row>
    <row r="24" spans="1:9" s="241" customFormat="1" ht="19.5" thickTop="1" x14ac:dyDescent="0.3">
      <c r="B24" s="249"/>
      <c r="C24" s="249"/>
      <c r="D24" s="249"/>
      <c r="E24" s="249"/>
      <c r="F24" s="249"/>
      <c r="G24" s="249"/>
      <c r="H24" s="249"/>
      <c r="I24" s="249"/>
    </row>
    <row r="25" spans="1:9" s="241" customFormat="1" ht="18.75" x14ac:dyDescent="0.3">
      <c r="B25" s="249"/>
      <c r="C25" s="249"/>
      <c r="D25" s="249"/>
      <c r="E25" s="249"/>
      <c r="F25" s="249"/>
      <c r="G25" s="249"/>
      <c r="H25" s="249"/>
      <c r="I25" s="24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6</vt:i4>
      </vt:variant>
    </vt:vector>
  </HeadingPairs>
  <TitlesOfParts>
    <vt:vector size="6" baseType="lpstr">
      <vt:lpstr>ตารางที่ 1</vt:lpstr>
      <vt:lpstr>ตารางที่ 2</vt:lpstr>
      <vt:lpstr>ตารางที่ 3</vt:lpstr>
      <vt:lpstr>ตารางที่ 4</vt:lpstr>
      <vt:lpstr>ตารางที่ 5</vt:lpstr>
      <vt:lpstr>ตารางที่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computer</cp:lastModifiedBy>
  <dcterms:created xsi:type="dcterms:W3CDTF">2020-03-04T15:50:19Z</dcterms:created>
  <dcterms:modified xsi:type="dcterms:W3CDTF">2020-03-04T16:04:30Z</dcterms:modified>
</cp:coreProperties>
</file>