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827" activeTab="0"/>
  </bookViews>
  <sheets>
    <sheet name="สถิติผู้รับบริการ" sheetId="1" r:id="rId1"/>
    <sheet name="ผู้ป่วยในแยกตามแผนก" sheetId="2" r:id="rId2"/>
    <sheet name="ผู้ป่วยในแยกตามหอผู้ป่วย" sheetId="3" r:id="rId3"/>
    <sheet name="สถิติเสียชีวิต" sheetId="4" r:id="rId4"/>
    <sheet name="ผู้ป่วยนอกแยกตามแผนก" sheetId="5" r:id="rId5"/>
    <sheet name="Sheet1" sheetId="6" r:id="rId6"/>
    <sheet name="Sheet2" sheetId="7" r:id="rId7"/>
  </sheets>
  <definedNames>
    <definedName name="_xlnm.Print_Titles" localSheetId="1">'ผู้ป่วยในแยกตามแผนก'!$A:$A</definedName>
  </definedNames>
  <calcPr fullCalcOnLoad="1"/>
</workbook>
</file>

<file path=xl/sharedStrings.xml><?xml version="1.0" encoding="utf-8"?>
<sst xmlns="http://schemas.openxmlformats.org/spreadsheetml/2006/main" count="239" uniqueCount="73">
  <si>
    <t>เดือน</t>
  </si>
  <si>
    <t>ผู้ป่วยนอก</t>
  </si>
  <si>
    <t>คน</t>
  </si>
  <si>
    <t>ครั้ง</t>
  </si>
  <si>
    <t>ผู้ป่วยใน</t>
  </si>
  <si>
    <t>จำนวนวันนอน</t>
  </si>
  <si>
    <t>จำนวนวันนอนเฉลี่ย</t>
  </si>
  <si>
    <t>รวม</t>
  </si>
  <si>
    <t>แผนก</t>
  </si>
  <si>
    <t>เอดส์</t>
  </si>
  <si>
    <t>อายุรกรรม</t>
  </si>
  <si>
    <t>กุมารกรรม</t>
  </si>
  <si>
    <t>ศัลยกรรมทั่วไป</t>
  </si>
  <si>
    <t>ศัลยกรรมกระดูก</t>
  </si>
  <si>
    <t>โสต ศอ นาสิก</t>
  </si>
  <si>
    <t>จักษุ</t>
  </si>
  <si>
    <t>เสียชีวิต</t>
  </si>
  <si>
    <t>ทั่วไป</t>
  </si>
  <si>
    <t>หอผู้ป่วย</t>
  </si>
  <si>
    <t>3/2</t>
  </si>
  <si>
    <t>3/3</t>
  </si>
  <si>
    <t>3/4</t>
  </si>
  <si>
    <t>3/5</t>
  </si>
  <si>
    <t>5/3</t>
  </si>
  <si>
    <t>5/4</t>
  </si>
  <si>
    <t>5/5</t>
  </si>
  <si>
    <t>7/6</t>
  </si>
  <si>
    <t>วันนอนเฉลี่ย</t>
  </si>
  <si>
    <t xml:space="preserve">จำนวน </t>
  </si>
  <si>
    <t>วันนอน</t>
  </si>
  <si>
    <t>อัตราตาย</t>
  </si>
  <si>
    <t>NICU</t>
  </si>
  <si>
    <t>รับใหม่</t>
  </si>
  <si>
    <t>จำหน่าย</t>
  </si>
  <si>
    <t>7/2</t>
  </si>
  <si>
    <t>ICU</t>
  </si>
  <si>
    <t>LR+IPD_สูติ</t>
  </si>
  <si>
    <t>หน่วยงาน</t>
  </si>
  <si>
    <t xml:space="preserve">  อายุรกรรมทั่วไป</t>
  </si>
  <si>
    <t xml:space="preserve">  อายุรกรรมผิวหนัง</t>
  </si>
  <si>
    <t xml:space="preserve">  ศัลยกรรมทั่วไป</t>
  </si>
  <si>
    <t xml:space="preserve">  ศัลยกรรมกระดูก</t>
  </si>
  <si>
    <t xml:space="preserve">  กุมารเวชกรรม</t>
  </si>
  <si>
    <t xml:space="preserve">  หู คอ จมูก</t>
  </si>
  <si>
    <t xml:space="preserve">  จักษุ</t>
  </si>
  <si>
    <t xml:space="preserve">  สูติ - นรีเวชกรรม</t>
  </si>
  <si>
    <t xml:space="preserve">  ทันตกรรม</t>
  </si>
  <si>
    <t xml:space="preserve">  ห้องฉุกเฉิน</t>
  </si>
  <si>
    <t>มารับบริการอื่นๆ</t>
  </si>
  <si>
    <t>ตารางแสดงจำนวนผู้ป่วยนอก จำแนกตามประเภทผู้ป่วยและหน่วยงาน ปี 25663</t>
  </si>
  <si>
    <t>ในเวลาราชการ</t>
  </si>
  <si>
    <t>นอกเวลาราชการ</t>
  </si>
  <si>
    <t>จำนวนครั้ง</t>
  </si>
  <si>
    <t>กายภาพบำบัด</t>
  </si>
  <si>
    <t>ศัลยกรรมระบบทางเดินปัสสาวะ</t>
  </si>
  <si>
    <t>ห้องผ่าตัด</t>
  </si>
  <si>
    <t>หน่วยตรวจเครื่องมือพิเศษ</t>
  </si>
  <si>
    <t>คลินิกเวชศาสตร์การเดินทางและท่องเที่ยว</t>
  </si>
  <si>
    <t>ห้องตรวจโรคไข้หวัด</t>
  </si>
  <si>
    <t>ห้องตรวจคลื่นไฟฟ้าหัวใจ</t>
  </si>
  <si>
    <t>EID Clinic</t>
  </si>
  <si>
    <t>คลินิกวัคซีนโควิด-19</t>
  </si>
  <si>
    <t>OPD3/2</t>
  </si>
  <si>
    <t>สูติกรรม</t>
  </si>
  <si>
    <t>นรีเวชกรรม</t>
  </si>
  <si>
    <t>7/4</t>
  </si>
  <si>
    <t>สถิติผู้มารับบริการ สถาบันบำราศนราดูร ปีงบประมาณ 2566</t>
  </si>
  <si>
    <t>สถิติผู้ป่วยในแยกตามแผนก สถาบันบำราศนราดูร ปีงบประมาณ 2566</t>
  </si>
  <si>
    <t>สถิติผู้ป่วยในแยกตามหอผู้ป่วย สถาบันบำราศนราดูร ปีงบประมาณ 2566</t>
  </si>
  <si>
    <t>จำนวนผู้ป่วยในที่เสียชีวิต สถาบันบำราศนราดูร ปีงบประมาณ 2566</t>
  </si>
  <si>
    <t>ตารางแสดงจำนวนผู้ป่วยนอก จำแนกตามประเภทผู้ป่วยและหน่วยงาน ปี 25656</t>
  </si>
  <si>
    <t xml:space="preserve">  สูติ </t>
  </si>
  <si>
    <t xml:space="preserve"> นรีเวชกรรม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</si>
</sst>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[$-1070000]d/m/yy;@"/>
    <numFmt numFmtId="198" formatCode="mmm\-yyyy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?_-;_-@_-"/>
    <numFmt numFmtId="207" formatCode="_-* #,##0_-;\-* #,##0_-;_-* &quot;-&quot;??_-;_-@_-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\ d/m/yyyy&quot;  &quot;h\:mm\ "/>
    <numFmt numFmtId="213" formatCode="#,###"/>
    <numFmt numFmtId="214" formatCode="h\:mm\:\ "/>
    <numFmt numFmtId="215" formatCode="\ d/m/yyyy&quot;  &quot;hh\:mm\ "/>
    <numFmt numFmtId="216" formatCode="\ d/m/yyyy"/>
    <numFmt numFmtId="217" formatCode="hh\:mm\:\ 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[$-107041E]d\ mmm\ yy;@"/>
    <numFmt numFmtId="223" formatCode="[$-1070000]d/mm/yyyy;@"/>
    <numFmt numFmtId="224" formatCode="[$-41E]d\ mmmm\ 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Angsana New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DEC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2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/>
    </xf>
    <xf numFmtId="0" fontId="51" fillId="0" borderId="10" xfId="0" applyFont="1" applyFill="1" applyBorder="1" applyAlignment="1">
      <alignment vertical="center" wrapText="1"/>
    </xf>
    <xf numFmtId="3" fontId="50" fillId="0" borderId="0" xfId="0" applyNumberFormat="1" applyFont="1" applyAlignment="1">
      <alignment vertical="top"/>
    </xf>
    <xf numFmtId="3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53" fillId="0" borderId="0" xfId="0" applyFont="1" applyAlignment="1">
      <alignment horizontal="center" vertical="center"/>
    </xf>
    <xf numFmtId="17" fontId="47" fillId="4" borderId="10" xfId="0" applyNumberFormat="1" applyFont="1" applyFill="1" applyBorder="1" applyAlignment="1">
      <alignment horizontal="center"/>
    </xf>
    <xf numFmtId="207" fontId="47" fillId="4" borderId="10" xfId="38" applyNumberFormat="1" applyFont="1" applyFill="1" applyBorder="1" applyAlignment="1">
      <alignment vertical="center"/>
    </xf>
    <xf numFmtId="213" fontId="2" fillId="4" borderId="10" xfId="46" applyNumberFormat="1" applyFont="1" applyFill="1" applyBorder="1" applyAlignment="1">
      <alignment horizontal="center" vertical="top"/>
      <protection/>
    </xf>
    <xf numFmtId="0" fontId="47" fillId="4" borderId="10" xfId="0" applyFont="1" applyFill="1" applyBorder="1" applyAlignment="1">
      <alignment horizontal="center"/>
    </xf>
    <xf numFmtId="3" fontId="47" fillId="4" borderId="10" xfId="0" applyNumberFormat="1" applyFont="1" applyFill="1" applyBorder="1" applyAlignment="1">
      <alignment horizontal="center"/>
    </xf>
    <xf numFmtId="1" fontId="47" fillId="4" borderId="10" xfId="0" applyNumberFormat="1" applyFont="1" applyFill="1" applyBorder="1" applyAlignment="1">
      <alignment horizontal="center"/>
    </xf>
    <xf numFmtId="207" fontId="47" fillId="4" borderId="10" xfId="38" applyNumberFormat="1" applyFont="1" applyFill="1" applyBorder="1" applyAlignment="1">
      <alignment/>
    </xf>
    <xf numFmtId="3" fontId="47" fillId="4" borderId="10" xfId="0" applyNumberFormat="1" applyFont="1" applyFill="1" applyBorder="1" applyAlignment="1">
      <alignment/>
    </xf>
    <xf numFmtId="3" fontId="47" fillId="4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213" fontId="48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3" fillId="12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vertical="center"/>
    </xf>
    <xf numFmtId="1" fontId="50" fillId="12" borderId="10" xfId="0" applyNumberFormat="1" applyFont="1" applyFill="1" applyBorder="1" applyAlignment="1">
      <alignment horizontal="center" vertical="center"/>
    </xf>
    <xf numFmtId="3" fontId="50" fillId="12" borderId="10" xfId="0" applyNumberFormat="1" applyFont="1" applyFill="1" applyBorder="1" applyAlignment="1">
      <alignment horizontal="center" vertical="center"/>
    </xf>
    <xf numFmtId="0" fontId="53" fillId="12" borderId="10" xfId="0" applyFont="1" applyFill="1" applyBorder="1" applyAlignment="1">
      <alignment horizontal="center" vertical="center"/>
    </xf>
    <xf numFmtId="1" fontId="53" fillId="12" borderId="10" xfId="0" applyNumberFormat="1" applyFont="1" applyFill="1" applyBorder="1" applyAlignment="1">
      <alignment horizontal="center" vertical="center"/>
    </xf>
    <xf numFmtId="49" fontId="50" fillId="6" borderId="10" xfId="0" applyNumberFormat="1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1" fontId="50" fillId="6" borderId="10" xfId="0" applyNumberFormat="1" applyFont="1" applyFill="1" applyBorder="1" applyAlignment="1">
      <alignment horizontal="center" vertical="center"/>
    </xf>
    <xf numFmtId="3" fontId="50" fillId="6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6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" borderId="10" xfId="0" applyNumberFormat="1" applyFont="1" applyFill="1" applyBorder="1" applyAlignment="1">
      <alignment horizontal="center"/>
    </xf>
    <xf numFmtId="199" fontId="6" fillId="3" borderId="1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3" fontId="5" fillId="9" borderId="10" xfId="0" applyNumberFormat="1" applyFont="1" applyFill="1" applyBorder="1" applyAlignment="1">
      <alignment horizontal="center" vertical="center"/>
    </xf>
    <xf numFmtId="2" fontId="5" fillId="9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3" fontId="47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3" fontId="47" fillId="18" borderId="10" xfId="0" applyNumberFormat="1" applyFont="1" applyFill="1" applyBorder="1" applyAlignment="1">
      <alignment horizontal="center" vertical="center"/>
    </xf>
    <xf numFmtId="3" fontId="6" fillId="18" borderId="10" xfId="0" applyNumberFormat="1" applyFont="1" applyFill="1" applyBorder="1" applyAlignment="1">
      <alignment horizontal="center" vertical="center" wrapText="1"/>
    </xf>
    <xf numFmtId="0" fontId="51" fillId="18" borderId="12" xfId="0" applyFont="1" applyFill="1" applyBorder="1" applyAlignment="1">
      <alignment horizontal="right" vertical="center" wrapText="1"/>
    </xf>
    <xf numFmtId="3" fontId="51" fillId="18" borderId="13" xfId="0" applyNumberFormat="1" applyFont="1" applyFill="1" applyBorder="1" applyAlignment="1">
      <alignment horizontal="center" vertical="center" wrapText="1"/>
    </xf>
    <xf numFmtId="0" fontId="51" fillId="18" borderId="12" xfId="0" applyFont="1" applyFill="1" applyBorder="1" applyAlignment="1">
      <alignment horizontal="center" vertical="center" wrapText="1"/>
    </xf>
    <xf numFmtId="0" fontId="51" fillId="18" borderId="12" xfId="0" applyFont="1" applyFill="1" applyBorder="1" applyAlignment="1">
      <alignment vertical="center" wrapText="1"/>
    </xf>
    <xf numFmtId="0" fontId="51" fillId="18" borderId="13" xfId="0" applyFont="1" applyFill="1" applyBorder="1" applyAlignment="1">
      <alignment vertical="center" wrapText="1"/>
    </xf>
    <xf numFmtId="0" fontId="51" fillId="18" borderId="13" xfId="0" applyFont="1" applyFill="1" applyBorder="1" applyAlignment="1">
      <alignment horizontal="center" vertical="center" wrapText="1"/>
    </xf>
    <xf numFmtId="3" fontId="51" fillId="18" borderId="12" xfId="0" applyNumberFormat="1" applyFont="1" applyFill="1" applyBorder="1" applyAlignment="1">
      <alignment vertical="center" wrapText="1"/>
    </xf>
    <xf numFmtId="0" fontId="47" fillId="18" borderId="10" xfId="0" applyFont="1" applyFill="1" applyBorder="1" applyAlignment="1">
      <alignment horizontal="right" vertical="center"/>
    </xf>
    <xf numFmtId="0" fontId="47" fillId="18" borderId="10" xfId="0" applyFont="1" applyFill="1" applyBorder="1" applyAlignment="1">
      <alignment horizontal="center" vertical="center"/>
    </xf>
    <xf numFmtId="3" fontId="51" fillId="18" borderId="14" xfId="0" applyNumberFormat="1" applyFont="1" applyFill="1" applyBorder="1" applyAlignment="1">
      <alignment horizontal="center" vertical="center" wrapText="1"/>
    </xf>
    <xf numFmtId="3" fontId="51" fillId="18" borderId="13" xfId="0" applyNumberFormat="1" applyFont="1" applyFill="1" applyBorder="1" applyAlignment="1">
      <alignment vertical="center" wrapText="1"/>
    </xf>
    <xf numFmtId="0" fontId="51" fillId="18" borderId="10" xfId="0" applyFont="1" applyFill="1" applyBorder="1" applyAlignment="1">
      <alignment horizontal="right" vertical="center" wrapText="1"/>
    </xf>
    <xf numFmtId="0" fontId="51" fillId="18" borderId="14" xfId="0" applyFont="1" applyFill="1" applyBorder="1" applyAlignment="1">
      <alignment horizontal="center" vertical="center" wrapText="1"/>
    </xf>
    <xf numFmtId="3" fontId="47" fillId="18" borderId="12" xfId="0" applyNumberFormat="1" applyFont="1" applyFill="1" applyBorder="1" applyAlignment="1">
      <alignment horizontal="center" vertical="center"/>
    </xf>
    <xf numFmtId="0" fontId="51" fillId="18" borderId="15" xfId="0" applyFont="1" applyFill="1" applyBorder="1" applyAlignment="1">
      <alignment horizontal="center" vertical="center" wrapText="1"/>
    </xf>
    <xf numFmtId="0" fontId="51" fillId="18" borderId="16" xfId="0" applyFont="1" applyFill="1" applyBorder="1" applyAlignment="1">
      <alignment horizontal="center" vertical="center" wrapText="1"/>
    </xf>
    <xf numFmtId="0" fontId="51" fillId="18" borderId="11" xfId="0" applyFont="1" applyFill="1" applyBorder="1" applyAlignment="1">
      <alignment horizontal="center" vertical="center" wrapText="1"/>
    </xf>
    <xf numFmtId="3" fontId="47" fillId="18" borderId="13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3" fontId="52" fillId="35" borderId="10" xfId="0" applyNumberFormat="1" applyFont="1" applyFill="1" applyBorder="1" applyAlignment="1">
      <alignment horizontal="center" vertical="center"/>
    </xf>
    <xf numFmtId="3" fontId="52" fillId="35" borderId="11" xfId="0" applyNumberFormat="1" applyFont="1" applyFill="1" applyBorder="1" applyAlignment="1">
      <alignment horizontal="center" vertical="center"/>
    </xf>
    <xf numFmtId="207" fontId="48" fillId="33" borderId="12" xfId="0" applyNumberFormat="1" applyFont="1" applyFill="1" applyBorder="1" applyAlignment="1">
      <alignment vertical="center"/>
    </xf>
    <xf numFmtId="207" fontId="48" fillId="33" borderId="13" xfId="0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5" fillId="34" borderId="18" xfId="0" applyNumberFormat="1" applyFont="1" applyFill="1" applyBorder="1" applyAlignment="1">
      <alignment horizontal="center" vertical="center"/>
    </xf>
    <xf numFmtId="17" fontId="5" fillId="34" borderId="1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" fontId="48" fillId="12" borderId="12" xfId="0" applyNumberFormat="1" applyFont="1" applyFill="1" applyBorder="1" applyAlignment="1">
      <alignment horizontal="center" vertical="center"/>
    </xf>
    <xf numFmtId="17" fontId="48" fillId="12" borderId="18" xfId="0" applyNumberFormat="1" applyFont="1" applyFill="1" applyBorder="1" applyAlignment="1">
      <alignment horizontal="center" vertical="center"/>
    </xf>
    <xf numFmtId="17" fontId="48" fillId="12" borderId="13" xfId="0" applyNumberFormat="1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left" vertical="center"/>
    </xf>
    <xf numFmtId="0" fontId="41" fillId="12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3" fontId="47" fillId="18" borderId="12" xfId="0" applyNumberFormat="1" applyFont="1" applyFill="1" applyBorder="1" applyAlignment="1">
      <alignment horizontal="center" vertical="center"/>
    </xf>
    <xf numFmtId="3" fontId="47" fillId="18" borderId="13" xfId="0" applyNumberFormat="1" applyFont="1" applyFill="1" applyBorder="1" applyAlignment="1">
      <alignment horizontal="center" vertical="center"/>
    </xf>
    <xf numFmtId="0" fontId="47" fillId="18" borderId="12" xfId="0" applyFont="1" applyFill="1" applyBorder="1" applyAlignment="1">
      <alignment horizontal="center" vertical="center"/>
    </xf>
    <xf numFmtId="0" fontId="47" fillId="18" borderId="13" xfId="0" applyFont="1" applyFill="1" applyBorder="1" applyAlignment="1">
      <alignment horizontal="center" vertical="center"/>
    </xf>
    <xf numFmtId="0" fontId="51" fillId="18" borderId="12" xfId="0" applyFont="1" applyFill="1" applyBorder="1" applyAlignment="1">
      <alignment horizontal="center" vertical="center" wrapText="1"/>
    </xf>
    <xf numFmtId="0" fontId="51" fillId="18" borderId="13" xfId="0" applyFont="1" applyFill="1" applyBorder="1" applyAlignment="1">
      <alignment horizontal="center" vertical="center" wrapText="1"/>
    </xf>
    <xf numFmtId="3" fontId="51" fillId="18" borderId="12" xfId="0" applyNumberFormat="1" applyFont="1" applyFill="1" applyBorder="1" applyAlignment="1">
      <alignment horizontal="center" vertical="center" wrapText="1"/>
    </xf>
    <xf numFmtId="3" fontId="51" fillId="18" borderId="13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17" fontId="48" fillId="35" borderId="12" xfId="0" applyNumberFormat="1" applyFont="1" applyFill="1" applyBorder="1" applyAlignment="1">
      <alignment horizontal="center" vertical="center"/>
    </xf>
    <xf numFmtId="17" fontId="48" fillId="35" borderId="18" xfId="0" applyNumberFormat="1" applyFont="1" applyFill="1" applyBorder="1" applyAlignment="1">
      <alignment horizontal="center" vertical="center"/>
    </xf>
    <xf numFmtId="17" fontId="48" fillId="35" borderId="13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left" vertical="center"/>
    </xf>
    <xf numFmtId="0" fontId="49" fillId="35" borderId="18" xfId="0" applyFont="1" applyFill="1" applyBorder="1" applyAlignment="1">
      <alignment horizontal="left" vertical="center"/>
    </xf>
    <xf numFmtId="0" fontId="49" fillId="35" borderId="13" xfId="0" applyFont="1" applyFill="1" applyBorder="1" applyAlignment="1">
      <alignment horizontal="left"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7.28125" style="1" customWidth="1"/>
    <col min="2" max="3" width="14.8515625" style="21" customWidth="1"/>
    <col min="4" max="6" width="14.8515625" style="1" customWidth="1"/>
    <col min="7" max="8" width="16.421875" style="1" customWidth="1"/>
    <col min="9" max="16384" width="9.00390625" style="1" customWidth="1"/>
  </cols>
  <sheetData>
    <row r="1" spans="1:8" s="3" customFormat="1" ht="27.75" customHeight="1">
      <c r="A1" s="111" t="s">
        <v>66</v>
      </c>
      <c r="B1" s="112"/>
      <c r="C1" s="112"/>
      <c r="D1" s="112"/>
      <c r="E1" s="112"/>
      <c r="F1" s="112"/>
      <c r="G1" s="112"/>
      <c r="H1" s="112"/>
    </row>
    <row r="2" spans="1:8" s="6" customFormat="1" ht="26.25" customHeight="1">
      <c r="A2" s="113" t="s">
        <v>0</v>
      </c>
      <c r="B2" s="113" t="s">
        <v>1</v>
      </c>
      <c r="C2" s="113"/>
      <c r="D2" s="113" t="s">
        <v>4</v>
      </c>
      <c r="E2" s="113"/>
      <c r="F2" s="113" t="s">
        <v>16</v>
      </c>
      <c r="G2" s="113" t="s">
        <v>5</v>
      </c>
      <c r="H2" s="113" t="s">
        <v>6</v>
      </c>
    </row>
    <row r="3" spans="1:8" s="6" customFormat="1" ht="26.25" customHeight="1">
      <c r="A3" s="113"/>
      <c r="B3" s="34" t="s">
        <v>2</v>
      </c>
      <c r="C3" s="34" t="s">
        <v>3</v>
      </c>
      <c r="D3" s="35" t="s">
        <v>32</v>
      </c>
      <c r="E3" s="35" t="s">
        <v>33</v>
      </c>
      <c r="F3" s="113"/>
      <c r="G3" s="113"/>
      <c r="H3" s="113"/>
    </row>
    <row r="4" spans="1:10" ht="21">
      <c r="A4" s="24">
        <v>242797</v>
      </c>
      <c r="B4" s="25">
        <v>16189</v>
      </c>
      <c r="C4" s="25">
        <v>21579</v>
      </c>
      <c r="D4" s="26">
        <v>387</v>
      </c>
      <c r="E4" s="27">
        <v>396</v>
      </c>
      <c r="F4" s="27">
        <v>10</v>
      </c>
      <c r="G4" s="28">
        <v>2200</v>
      </c>
      <c r="H4" s="29">
        <f>G4/E4</f>
        <v>5.555555555555555</v>
      </c>
      <c r="J4" s="22"/>
    </row>
    <row r="5" spans="1:10" ht="21">
      <c r="A5" s="24">
        <v>242828</v>
      </c>
      <c r="B5" s="25">
        <v>17501</v>
      </c>
      <c r="C5" s="25">
        <v>23344</v>
      </c>
      <c r="D5" s="26">
        <v>360</v>
      </c>
      <c r="E5" s="27">
        <v>334</v>
      </c>
      <c r="F5" s="27">
        <v>11</v>
      </c>
      <c r="G5" s="28">
        <v>1984</v>
      </c>
      <c r="H5" s="29">
        <f aca="true" t="shared" si="0" ref="H5:H15">G5/E5</f>
        <v>5.940119760479042</v>
      </c>
      <c r="I5" s="17"/>
      <c r="J5" s="17"/>
    </row>
    <row r="6" spans="1:10" ht="21">
      <c r="A6" s="24">
        <v>242858</v>
      </c>
      <c r="B6" s="25">
        <v>19220</v>
      </c>
      <c r="C6" s="25">
        <v>24810</v>
      </c>
      <c r="D6" s="26">
        <v>342</v>
      </c>
      <c r="E6" s="27">
        <v>383</v>
      </c>
      <c r="F6" s="27">
        <v>12</v>
      </c>
      <c r="G6" s="28">
        <v>2480</v>
      </c>
      <c r="H6" s="29">
        <f t="shared" si="0"/>
        <v>6.4751958224543085</v>
      </c>
      <c r="I6" s="17"/>
      <c r="J6" s="17"/>
    </row>
    <row r="7" spans="1:10" ht="21">
      <c r="A7" s="24">
        <v>242889</v>
      </c>
      <c r="B7" s="25">
        <v>15973</v>
      </c>
      <c r="C7" s="25">
        <v>22149</v>
      </c>
      <c r="D7" s="26">
        <v>360</v>
      </c>
      <c r="E7" s="27">
        <v>349</v>
      </c>
      <c r="F7" s="27">
        <v>12</v>
      </c>
      <c r="G7" s="28">
        <v>2148</v>
      </c>
      <c r="H7" s="29">
        <f t="shared" si="0"/>
        <v>6.154727793696275</v>
      </c>
      <c r="I7" s="17"/>
      <c r="J7" s="22"/>
    </row>
    <row r="8" spans="1:12" ht="23.25">
      <c r="A8" s="24">
        <v>242920</v>
      </c>
      <c r="B8" s="25">
        <v>1402</v>
      </c>
      <c r="C8" s="25">
        <v>19576</v>
      </c>
      <c r="D8" s="26">
        <v>347</v>
      </c>
      <c r="E8" s="27">
        <v>337</v>
      </c>
      <c r="F8" s="27">
        <v>12</v>
      </c>
      <c r="G8" s="28">
        <v>2085</v>
      </c>
      <c r="H8" s="29">
        <f t="shared" si="0"/>
        <v>6.186943620178042</v>
      </c>
      <c r="J8" s="17"/>
      <c r="K8" s="17"/>
      <c r="L8" s="19"/>
    </row>
    <row r="9" spans="1:10" ht="21">
      <c r="A9" s="24">
        <v>242948</v>
      </c>
      <c r="B9" s="25"/>
      <c r="C9" s="25"/>
      <c r="D9" s="26"/>
      <c r="E9" s="27"/>
      <c r="F9" s="27"/>
      <c r="G9" s="28"/>
      <c r="H9" s="29" t="e">
        <f>G9/E9</f>
        <v>#DIV/0!</v>
      </c>
      <c r="J9" s="22"/>
    </row>
    <row r="10" spans="1:12" ht="21">
      <c r="A10" s="24">
        <v>242979</v>
      </c>
      <c r="B10" s="25"/>
      <c r="C10" s="25"/>
      <c r="D10" s="26"/>
      <c r="E10" s="27"/>
      <c r="F10" s="27"/>
      <c r="G10" s="28"/>
      <c r="H10" s="29" t="e">
        <f t="shared" si="0"/>
        <v>#DIV/0!</v>
      </c>
      <c r="J10" s="22"/>
      <c r="K10" s="20"/>
      <c r="L10" s="20"/>
    </row>
    <row r="11" spans="1:12" ht="21">
      <c r="A11" s="24">
        <v>243009</v>
      </c>
      <c r="B11" s="30"/>
      <c r="C11" s="30"/>
      <c r="D11" s="26"/>
      <c r="E11" s="27"/>
      <c r="F11" s="27"/>
      <c r="G11" s="28"/>
      <c r="H11" s="29" t="e">
        <f t="shared" si="0"/>
        <v>#DIV/0!</v>
      </c>
      <c r="J11" s="17"/>
      <c r="K11" s="17"/>
      <c r="L11" s="17"/>
    </row>
    <row r="12" spans="1:10" ht="21">
      <c r="A12" s="24">
        <v>243040</v>
      </c>
      <c r="B12" s="30"/>
      <c r="C12" s="30"/>
      <c r="D12" s="26"/>
      <c r="E12" s="27"/>
      <c r="F12" s="27"/>
      <c r="G12" s="28"/>
      <c r="H12" s="29" t="e">
        <f t="shared" si="0"/>
        <v>#DIV/0!</v>
      </c>
      <c r="J12" s="22"/>
    </row>
    <row r="13" spans="1:8" ht="21">
      <c r="A13" s="24">
        <v>243070</v>
      </c>
      <c r="B13" s="31"/>
      <c r="C13" s="31"/>
      <c r="D13" s="71"/>
      <c r="E13" s="27"/>
      <c r="F13" s="27"/>
      <c r="G13" s="28"/>
      <c r="H13" s="29" t="e">
        <f t="shared" si="0"/>
        <v>#DIV/0!</v>
      </c>
    </row>
    <row r="14" spans="1:12" ht="21">
      <c r="A14" s="24">
        <v>243101</v>
      </c>
      <c r="B14" s="32"/>
      <c r="C14" s="32"/>
      <c r="D14" s="27"/>
      <c r="E14" s="27"/>
      <c r="F14" s="27"/>
      <c r="G14" s="28"/>
      <c r="H14" s="29" t="e">
        <f t="shared" si="0"/>
        <v>#DIV/0!</v>
      </c>
      <c r="I14" s="17"/>
      <c r="J14" s="17"/>
      <c r="K14" s="17"/>
      <c r="L14" s="17"/>
    </row>
    <row r="15" spans="1:8" ht="21">
      <c r="A15" s="24">
        <v>243132</v>
      </c>
      <c r="B15" s="31"/>
      <c r="C15" s="31"/>
      <c r="D15" s="27"/>
      <c r="E15" s="27"/>
      <c r="F15" s="27"/>
      <c r="G15" s="28"/>
      <c r="H15" s="29" t="e">
        <f t="shared" si="0"/>
        <v>#DIV/0!</v>
      </c>
    </row>
    <row r="16" spans="1:8" s="2" customFormat="1" ht="29.25" customHeight="1">
      <c r="A16" s="36" t="s">
        <v>7</v>
      </c>
      <c r="B16" s="109">
        <f>SUM(C4:C15)</f>
        <v>111458</v>
      </c>
      <c r="C16" s="110"/>
      <c r="D16" s="39">
        <f>SUM(D4:D15)</f>
        <v>1796</v>
      </c>
      <c r="E16" s="39">
        <f>SUM(E4:E15)</f>
        <v>1799</v>
      </c>
      <c r="F16" s="36">
        <f>SUM(F4:F15)</f>
        <v>57</v>
      </c>
      <c r="G16" s="37">
        <f>SUM(G4:G15)</f>
        <v>10897</v>
      </c>
      <c r="H16" s="38">
        <f>G16/E16</f>
        <v>6.057254030016676</v>
      </c>
    </row>
  </sheetData>
  <sheetProtection/>
  <mergeCells count="8">
    <mergeCell ref="B16:C16"/>
    <mergeCell ref="A1:H1"/>
    <mergeCell ref="F2:F3"/>
    <mergeCell ref="B2:C2"/>
    <mergeCell ref="A2:A3"/>
    <mergeCell ref="G2:G3"/>
    <mergeCell ref="H2:H3"/>
    <mergeCell ref="D2:E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"/>
  <sheetViews>
    <sheetView workbookViewId="0" topLeftCell="A1">
      <pane xSplit="17" topLeftCell="R1" activePane="topRight" state="frozen"/>
      <selection pane="topLeft" activeCell="A1" sqref="A1"/>
      <selection pane="topRight" activeCell="R13" sqref="R13"/>
    </sheetView>
  </sheetViews>
  <sheetFormatPr defaultColWidth="9.140625" defaultRowHeight="21.75" customHeight="1"/>
  <cols>
    <col min="1" max="1" width="23.28125" style="41" customWidth="1"/>
    <col min="2" max="2" width="6.28125" style="41" bestFit="1" customWidth="1"/>
    <col min="3" max="3" width="5.7109375" style="41" customWidth="1"/>
    <col min="4" max="4" width="8.140625" style="41" bestFit="1" customWidth="1"/>
    <col min="5" max="9" width="5.7109375" style="41" customWidth="1"/>
    <col min="10" max="10" width="8.140625" style="41" bestFit="1" customWidth="1"/>
    <col min="11" max="21" width="5.7109375" style="41" customWidth="1"/>
    <col min="22" max="22" width="5.7109375" style="33" customWidth="1"/>
    <col min="23" max="34" width="5.7109375" style="41" customWidth="1"/>
    <col min="35" max="37" width="5.7109375" style="42" customWidth="1"/>
    <col min="38" max="38" width="7.7109375" style="42" customWidth="1"/>
    <col min="39" max="39" width="7.421875" style="42" customWidth="1"/>
    <col min="40" max="40" width="8.421875" style="42" customWidth="1"/>
    <col min="41" max="16384" width="9.00390625" style="41" customWidth="1"/>
  </cols>
  <sheetData>
    <row r="1" spans="1:40" s="40" customFormat="1" ht="34.5" customHeight="1">
      <c r="A1" s="114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</row>
    <row r="2" spans="1:40" s="33" customFormat="1" ht="24.75" customHeight="1">
      <c r="A2" s="120" t="s">
        <v>8</v>
      </c>
      <c r="B2" s="117">
        <v>243162</v>
      </c>
      <c r="C2" s="118"/>
      <c r="D2" s="119"/>
      <c r="E2" s="117">
        <v>243193</v>
      </c>
      <c r="F2" s="118"/>
      <c r="G2" s="119"/>
      <c r="H2" s="117">
        <v>243223</v>
      </c>
      <c r="I2" s="118"/>
      <c r="J2" s="119"/>
      <c r="K2" s="117">
        <v>243254</v>
      </c>
      <c r="L2" s="118"/>
      <c r="M2" s="119"/>
      <c r="N2" s="117">
        <v>243285</v>
      </c>
      <c r="O2" s="118"/>
      <c r="P2" s="119"/>
      <c r="Q2" s="117">
        <v>243313</v>
      </c>
      <c r="R2" s="118"/>
      <c r="S2" s="119"/>
      <c r="T2" s="117">
        <v>243344</v>
      </c>
      <c r="U2" s="118"/>
      <c r="V2" s="119"/>
      <c r="W2" s="117">
        <v>243374</v>
      </c>
      <c r="X2" s="118"/>
      <c r="Y2" s="119"/>
      <c r="Z2" s="117">
        <v>243405</v>
      </c>
      <c r="AA2" s="118"/>
      <c r="AB2" s="119"/>
      <c r="AC2" s="117">
        <v>243435</v>
      </c>
      <c r="AD2" s="118"/>
      <c r="AE2" s="119"/>
      <c r="AF2" s="117">
        <v>243466</v>
      </c>
      <c r="AG2" s="118"/>
      <c r="AH2" s="119"/>
      <c r="AI2" s="117">
        <v>243497</v>
      </c>
      <c r="AJ2" s="118"/>
      <c r="AK2" s="119"/>
      <c r="AL2" s="120" t="s">
        <v>7</v>
      </c>
      <c r="AM2" s="120"/>
      <c r="AN2" s="120"/>
    </row>
    <row r="3" spans="1:40" s="33" customFormat="1" ht="24.75" customHeight="1">
      <c r="A3" s="120"/>
      <c r="B3" s="72" t="s">
        <v>9</v>
      </c>
      <c r="C3" s="72" t="s">
        <v>17</v>
      </c>
      <c r="D3" s="72" t="s">
        <v>7</v>
      </c>
      <c r="E3" s="72" t="s">
        <v>9</v>
      </c>
      <c r="F3" s="72" t="s">
        <v>17</v>
      </c>
      <c r="G3" s="72" t="s">
        <v>7</v>
      </c>
      <c r="H3" s="72" t="s">
        <v>9</v>
      </c>
      <c r="I3" s="72" t="s">
        <v>17</v>
      </c>
      <c r="J3" s="72" t="s">
        <v>7</v>
      </c>
      <c r="K3" s="72" t="s">
        <v>9</v>
      </c>
      <c r="L3" s="72" t="s">
        <v>17</v>
      </c>
      <c r="M3" s="72" t="s">
        <v>7</v>
      </c>
      <c r="N3" s="72" t="s">
        <v>9</v>
      </c>
      <c r="O3" s="72" t="s">
        <v>17</v>
      </c>
      <c r="P3" s="72" t="s">
        <v>7</v>
      </c>
      <c r="Q3" s="72" t="s">
        <v>9</v>
      </c>
      <c r="R3" s="72" t="s">
        <v>17</v>
      </c>
      <c r="S3" s="72" t="s">
        <v>7</v>
      </c>
      <c r="T3" s="72" t="s">
        <v>9</v>
      </c>
      <c r="U3" s="72" t="s">
        <v>17</v>
      </c>
      <c r="V3" s="72" t="s">
        <v>7</v>
      </c>
      <c r="W3" s="72" t="s">
        <v>9</v>
      </c>
      <c r="X3" s="72" t="s">
        <v>17</v>
      </c>
      <c r="Y3" s="72" t="s">
        <v>7</v>
      </c>
      <c r="Z3" s="72" t="s">
        <v>9</v>
      </c>
      <c r="AA3" s="72" t="s">
        <v>17</v>
      </c>
      <c r="AB3" s="72" t="s">
        <v>7</v>
      </c>
      <c r="AC3" s="72" t="s">
        <v>9</v>
      </c>
      <c r="AD3" s="72" t="s">
        <v>17</v>
      </c>
      <c r="AE3" s="72" t="s">
        <v>7</v>
      </c>
      <c r="AF3" s="72" t="s">
        <v>9</v>
      </c>
      <c r="AG3" s="72" t="s">
        <v>17</v>
      </c>
      <c r="AH3" s="72" t="s">
        <v>7</v>
      </c>
      <c r="AI3" s="72" t="s">
        <v>9</v>
      </c>
      <c r="AJ3" s="72" t="s">
        <v>17</v>
      </c>
      <c r="AK3" s="72" t="s">
        <v>7</v>
      </c>
      <c r="AL3" s="72" t="s">
        <v>9</v>
      </c>
      <c r="AM3" s="72" t="s">
        <v>17</v>
      </c>
      <c r="AN3" s="72" t="s">
        <v>7</v>
      </c>
    </row>
    <row r="4" spans="1:40" ht="21.75" customHeight="1">
      <c r="A4" s="74" t="s">
        <v>10</v>
      </c>
      <c r="B4" s="75">
        <v>17</v>
      </c>
      <c r="C4" s="76">
        <v>99</v>
      </c>
      <c r="D4" s="77">
        <f>B4+C4</f>
        <v>116</v>
      </c>
      <c r="E4" s="75">
        <v>12</v>
      </c>
      <c r="F4" s="76">
        <v>118</v>
      </c>
      <c r="G4" s="77">
        <f>E4+F4</f>
        <v>130</v>
      </c>
      <c r="H4" s="75">
        <v>15</v>
      </c>
      <c r="I4" s="76">
        <v>156</v>
      </c>
      <c r="J4" s="77">
        <f aca="true" t="shared" si="0" ref="J4:J11">SUM(H4:I4)</f>
        <v>171</v>
      </c>
      <c r="K4" s="75">
        <v>19</v>
      </c>
      <c r="L4" s="76">
        <v>112</v>
      </c>
      <c r="M4" s="77">
        <f>K4+L4</f>
        <v>131</v>
      </c>
      <c r="N4" s="75">
        <v>16</v>
      </c>
      <c r="O4" s="76">
        <v>97</v>
      </c>
      <c r="P4" s="77">
        <f>N4+O4</f>
        <v>113</v>
      </c>
      <c r="Q4" s="75"/>
      <c r="R4" s="76"/>
      <c r="S4" s="76">
        <f>Q4+R4</f>
        <v>0</v>
      </c>
      <c r="T4" s="75"/>
      <c r="U4" s="76"/>
      <c r="V4" s="77">
        <f>T4+U4</f>
        <v>0</v>
      </c>
      <c r="W4" s="75"/>
      <c r="X4" s="76"/>
      <c r="Y4" s="76">
        <f>W4+X4</f>
        <v>0</v>
      </c>
      <c r="Z4" s="75"/>
      <c r="AA4" s="76"/>
      <c r="AB4" s="76">
        <f>Z4+AA4</f>
        <v>0</v>
      </c>
      <c r="AC4" s="75"/>
      <c r="AD4" s="76"/>
      <c r="AE4" s="76">
        <f>AC4+AD4</f>
        <v>0</v>
      </c>
      <c r="AF4" s="75"/>
      <c r="AG4" s="76"/>
      <c r="AH4" s="76">
        <f>AF4+AG4</f>
        <v>0</v>
      </c>
      <c r="AI4" s="75"/>
      <c r="AJ4" s="76"/>
      <c r="AK4" s="76">
        <f>AI4+AJ4</f>
        <v>0</v>
      </c>
      <c r="AL4" s="75">
        <f aca="true" t="shared" si="1" ref="AL4:AM11">B4+E4+H4+K4+N4+Q4+T4+W4+Z4+AC4+AF4+AI4</f>
        <v>79</v>
      </c>
      <c r="AM4" s="76">
        <f t="shared" si="1"/>
        <v>582</v>
      </c>
      <c r="AN4" s="76">
        <f>AL4+AM4</f>
        <v>661</v>
      </c>
    </row>
    <row r="5" spans="1:40" ht="21.75" customHeight="1">
      <c r="A5" s="74" t="s">
        <v>11</v>
      </c>
      <c r="B5" s="75">
        <v>0</v>
      </c>
      <c r="C5" s="76">
        <v>141</v>
      </c>
      <c r="D5" s="77">
        <f aca="true" t="shared" si="2" ref="D5:D11">B5+C5</f>
        <v>141</v>
      </c>
      <c r="E5" s="75">
        <v>0</v>
      </c>
      <c r="F5" s="76">
        <v>84</v>
      </c>
      <c r="G5" s="77">
        <f aca="true" t="shared" si="3" ref="G5:G11">E5+F5</f>
        <v>84</v>
      </c>
      <c r="H5" s="75">
        <v>0</v>
      </c>
      <c r="I5" s="76">
        <v>73</v>
      </c>
      <c r="J5" s="77">
        <f t="shared" si="0"/>
        <v>73</v>
      </c>
      <c r="K5" s="75">
        <v>0</v>
      </c>
      <c r="L5" s="76">
        <v>107</v>
      </c>
      <c r="M5" s="77">
        <f aca="true" t="shared" si="4" ref="M5:M11">K5+L5</f>
        <v>107</v>
      </c>
      <c r="N5" s="75">
        <v>0</v>
      </c>
      <c r="O5" s="76">
        <v>95</v>
      </c>
      <c r="P5" s="77">
        <f aca="true" t="shared" si="5" ref="P5:P11">N5+O5</f>
        <v>95</v>
      </c>
      <c r="Q5" s="75"/>
      <c r="R5" s="76"/>
      <c r="S5" s="76">
        <f aca="true" t="shared" si="6" ref="S5:S11">Q5+R5</f>
        <v>0</v>
      </c>
      <c r="T5" s="75"/>
      <c r="U5" s="76"/>
      <c r="V5" s="77">
        <f aca="true" t="shared" si="7" ref="V5:V11">T5+U5</f>
        <v>0</v>
      </c>
      <c r="W5" s="75"/>
      <c r="X5" s="76"/>
      <c r="Y5" s="76">
        <f aca="true" t="shared" si="8" ref="Y5:Y11">W5+X5</f>
        <v>0</v>
      </c>
      <c r="Z5" s="75"/>
      <c r="AA5" s="76"/>
      <c r="AB5" s="76">
        <f aca="true" t="shared" si="9" ref="AB5:AB11">Z5+AA5</f>
        <v>0</v>
      </c>
      <c r="AC5" s="75"/>
      <c r="AD5" s="76"/>
      <c r="AE5" s="76">
        <f aca="true" t="shared" si="10" ref="AE5:AE11">AC5+AD5</f>
        <v>0</v>
      </c>
      <c r="AF5" s="75"/>
      <c r="AG5" s="76"/>
      <c r="AH5" s="76">
        <f aca="true" t="shared" si="11" ref="AH5:AH11">AF5+AG5</f>
        <v>0</v>
      </c>
      <c r="AI5" s="75"/>
      <c r="AJ5" s="76"/>
      <c r="AK5" s="76">
        <f aca="true" t="shared" si="12" ref="AK5:AK11">AI5+AJ5</f>
        <v>0</v>
      </c>
      <c r="AL5" s="75">
        <f t="shared" si="1"/>
        <v>0</v>
      </c>
      <c r="AM5" s="76">
        <f t="shared" si="1"/>
        <v>500</v>
      </c>
      <c r="AN5" s="76">
        <f aca="true" t="shared" si="13" ref="AN5:AN11">AL5+AM5</f>
        <v>500</v>
      </c>
    </row>
    <row r="6" spans="1:40" ht="21.75" customHeight="1">
      <c r="A6" s="74" t="s">
        <v>12</v>
      </c>
      <c r="B6" s="75">
        <v>8</v>
      </c>
      <c r="C6" s="76">
        <v>57</v>
      </c>
      <c r="D6" s="77">
        <f t="shared" si="2"/>
        <v>65</v>
      </c>
      <c r="E6" s="75">
        <v>4</v>
      </c>
      <c r="F6" s="76">
        <v>52</v>
      </c>
      <c r="G6" s="77">
        <f t="shared" si="3"/>
        <v>56</v>
      </c>
      <c r="H6" s="75">
        <v>5</v>
      </c>
      <c r="I6" s="76">
        <v>66</v>
      </c>
      <c r="J6" s="77">
        <f t="shared" si="0"/>
        <v>71</v>
      </c>
      <c r="K6" s="75">
        <v>5</v>
      </c>
      <c r="L6" s="76">
        <v>47</v>
      </c>
      <c r="M6" s="77">
        <f t="shared" si="4"/>
        <v>52</v>
      </c>
      <c r="N6" s="75">
        <v>7</v>
      </c>
      <c r="O6" s="76">
        <v>66</v>
      </c>
      <c r="P6" s="77">
        <f t="shared" si="5"/>
        <v>73</v>
      </c>
      <c r="Q6" s="75"/>
      <c r="R6" s="76"/>
      <c r="S6" s="76">
        <f t="shared" si="6"/>
        <v>0</v>
      </c>
      <c r="T6" s="75"/>
      <c r="U6" s="76"/>
      <c r="V6" s="77">
        <f t="shared" si="7"/>
        <v>0</v>
      </c>
      <c r="W6" s="75"/>
      <c r="X6" s="76"/>
      <c r="Y6" s="76">
        <f t="shared" si="8"/>
        <v>0</v>
      </c>
      <c r="Z6" s="75"/>
      <c r="AA6" s="76"/>
      <c r="AB6" s="76">
        <f t="shared" si="9"/>
        <v>0</v>
      </c>
      <c r="AC6" s="75"/>
      <c r="AD6" s="76"/>
      <c r="AE6" s="76">
        <f t="shared" si="10"/>
        <v>0</v>
      </c>
      <c r="AF6" s="75"/>
      <c r="AG6" s="76"/>
      <c r="AH6" s="76">
        <f t="shared" si="11"/>
        <v>0</v>
      </c>
      <c r="AI6" s="75"/>
      <c r="AJ6" s="76"/>
      <c r="AK6" s="76">
        <f t="shared" si="12"/>
        <v>0</v>
      </c>
      <c r="AL6" s="75">
        <f t="shared" si="1"/>
        <v>29</v>
      </c>
      <c r="AM6" s="76">
        <f t="shared" si="1"/>
        <v>288</v>
      </c>
      <c r="AN6" s="76">
        <f>AL6+AM6</f>
        <v>317</v>
      </c>
    </row>
    <row r="7" spans="1:40" ht="21.75" customHeight="1">
      <c r="A7" s="74" t="s">
        <v>13</v>
      </c>
      <c r="B7" s="75">
        <v>0</v>
      </c>
      <c r="C7" s="76">
        <v>39</v>
      </c>
      <c r="D7" s="77">
        <f t="shared" si="2"/>
        <v>39</v>
      </c>
      <c r="E7" s="75">
        <v>1</v>
      </c>
      <c r="F7" s="76">
        <v>22</v>
      </c>
      <c r="G7" s="77">
        <f t="shared" si="3"/>
        <v>23</v>
      </c>
      <c r="H7" s="75">
        <v>0</v>
      </c>
      <c r="I7" s="76">
        <v>31</v>
      </c>
      <c r="J7" s="77">
        <f t="shared" si="0"/>
        <v>31</v>
      </c>
      <c r="K7" s="75">
        <v>4</v>
      </c>
      <c r="L7" s="76">
        <v>22</v>
      </c>
      <c r="M7" s="77">
        <f t="shared" si="4"/>
        <v>26</v>
      </c>
      <c r="N7" s="75">
        <v>0</v>
      </c>
      <c r="O7" s="76">
        <v>25</v>
      </c>
      <c r="P7" s="77">
        <f t="shared" si="5"/>
        <v>25</v>
      </c>
      <c r="Q7" s="75"/>
      <c r="R7" s="76"/>
      <c r="S7" s="76">
        <f t="shared" si="6"/>
        <v>0</v>
      </c>
      <c r="T7" s="75"/>
      <c r="U7" s="76"/>
      <c r="V7" s="77">
        <f t="shared" si="7"/>
        <v>0</v>
      </c>
      <c r="W7" s="75"/>
      <c r="X7" s="76"/>
      <c r="Y7" s="76">
        <f t="shared" si="8"/>
        <v>0</v>
      </c>
      <c r="Z7" s="75"/>
      <c r="AA7" s="76"/>
      <c r="AB7" s="76">
        <f t="shared" si="9"/>
        <v>0</v>
      </c>
      <c r="AC7" s="75"/>
      <c r="AD7" s="76"/>
      <c r="AE7" s="76">
        <f t="shared" si="10"/>
        <v>0</v>
      </c>
      <c r="AF7" s="75"/>
      <c r="AG7" s="76"/>
      <c r="AH7" s="76">
        <f t="shared" si="11"/>
        <v>0</v>
      </c>
      <c r="AI7" s="75"/>
      <c r="AJ7" s="76"/>
      <c r="AK7" s="76">
        <f t="shared" si="12"/>
        <v>0</v>
      </c>
      <c r="AL7" s="75">
        <f t="shared" si="1"/>
        <v>5</v>
      </c>
      <c r="AM7" s="76">
        <f t="shared" si="1"/>
        <v>139</v>
      </c>
      <c r="AN7" s="76">
        <f t="shared" si="13"/>
        <v>144</v>
      </c>
    </row>
    <row r="8" spans="1:40" ht="21.75" customHeight="1">
      <c r="A8" s="74" t="s">
        <v>63</v>
      </c>
      <c r="B8" s="75">
        <v>1</v>
      </c>
      <c r="C8" s="76">
        <v>30</v>
      </c>
      <c r="D8" s="77">
        <f t="shared" si="2"/>
        <v>31</v>
      </c>
      <c r="E8" s="75">
        <v>1</v>
      </c>
      <c r="F8" s="76">
        <v>30</v>
      </c>
      <c r="G8" s="77">
        <f t="shared" si="3"/>
        <v>31</v>
      </c>
      <c r="H8" s="75">
        <v>1</v>
      </c>
      <c r="I8" s="76">
        <v>23</v>
      </c>
      <c r="J8" s="77">
        <f t="shared" si="0"/>
        <v>24</v>
      </c>
      <c r="K8" s="75">
        <v>1</v>
      </c>
      <c r="L8" s="76">
        <v>22</v>
      </c>
      <c r="M8" s="77">
        <f t="shared" si="4"/>
        <v>23</v>
      </c>
      <c r="N8" s="75">
        <v>0</v>
      </c>
      <c r="O8" s="76">
        <v>19</v>
      </c>
      <c r="P8" s="77">
        <f t="shared" si="5"/>
        <v>19</v>
      </c>
      <c r="Q8" s="75"/>
      <c r="R8" s="76"/>
      <c r="S8" s="76">
        <f t="shared" si="6"/>
        <v>0</v>
      </c>
      <c r="T8" s="75"/>
      <c r="U8" s="76"/>
      <c r="V8" s="77">
        <f t="shared" si="7"/>
        <v>0</v>
      </c>
      <c r="W8" s="75"/>
      <c r="X8" s="76"/>
      <c r="Y8" s="76">
        <f t="shared" si="8"/>
        <v>0</v>
      </c>
      <c r="Z8" s="75"/>
      <c r="AA8" s="76"/>
      <c r="AB8" s="76">
        <f t="shared" si="9"/>
        <v>0</v>
      </c>
      <c r="AC8" s="75"/>
      <c r="AD8" s="76"/>
      <c r="AE8" s="76">
        <f t="shared" si="10"/>
        <v>0</v>
      </c>
      <c r="AF8" s="75"/>
      <c r="AG8" s="76"/>
      <c r="AH8" s="76">
        <f t="shared" si="11"/>
        <v>0</v>
      </c>
      <c r="AI8" s="75"/>
      <c r="AJ8" s="76"/>
      <c r="AK8" s="76"/>
      <c r="AL8" s="75">
        <f t="shared" si="1"/>
        <v>4</v>
      </c>
      <c r="AM8" s="76">
        <f t="shared" si="1"/>
        <v>124</v>
      </c>
      <c r="AN8" s="76">
        <f t="shared" si="13"/>
        <v>128</v>
      </c>
    </row>
    <row r="9" spans="1:40" ht="21.75" customHeight="1">
      <c r="A9" s="74" t="s">
        <v>64</v>
      </c>
      <c r="B9" s="75">
        <v>1</v>
      </c>
      <c r="C9" s="76">
        <v>2</v>
      </c>
      <c r="D9" s="77">
        <f t="shared" si="2"/>
        <v>3</v>
      </c>
      <c r="E9" s="75">
        <v>2</v>
      </c>
      <c r="F9" s="76">
        <v>3</v>
      </c>
      <c r="G9" s="77">
        <f t="shared" si="3"/>
        <v>5</v>
      </c>
      <c r="H9" s="75">
        <v>1</v>
      </c>
      <c r="I9" s="76">
        <v>4</v>
      </c>
      <c r="J9" s="77">
        <f t="shared" si="0"/>
        <v>5</v>
      </c>
      <c r="K9" s="75">
        <v>1</v>
      </c>
      <c r="L9" s="76">
        <v>6</v>
      </c>
      <c r="M9" s="77">
        <f t="shared" si="4"/>
        <v>7</v>
      </c>
      <c r="N9" s="75">
        <v>0</v>
      </c>
      <c r="O9" s="76">
        <v>9</v>
      </c>
      <c r="P9" s="77">
        <f t="shared" si="5"/>
        <v>9</v>
      </c>
      <c r="Q9" s="75"/>
      <c r="R9" s="76"/>
      <c r="S9" s="76">
        <f t="shared" si="6"/>
        <v>0</v>
      </c>
      <c r="T9" s="75"/>
      <c r="U9" s="76"/>
      <c r="V9" s="77">
        <f t="shared" si="7"/>
        <v>0</v>
      </c>
      <c r="W9" s="75"/>
      <c r="X9" s="76"/>
      <c r="Y9" s="76">
        <f t="shared" si="8"/>
        <v>0</v>
      </c>
      <c r="Z9" s="75"/>
      <c r="AA9" s="76"/>
      <c r="AB9" s="76">
        <f t="shared" si="9"/>
        <v>0</v>
      </c>
      <c r="AC9" s="75"/>
      <c r="AD9" s="76"/>
      <c r="AE9" s="76">
        <f t="shared" si="10"/>
        <v>0</v>
      </c>
      <c r="AF9" s="75"/>
      <c r="AG9" s="76"/>
      <c r="AH9" s="76">
        <f t="shared" si="11"/>
        <v>0</v>
      </c>
      <c r="AI9" s="75"/>
      <c r="AJ9" s="76"/>
      <c r="AK9" s="76">
        <f t="shared" si="12"/>
        <v>0</v>
      </c>
      <c r="AL9" s="75">
        <f t="shared" si="1"/>
        <v>5</v>
      </c>
      <c r="AM9" s="76">
        <f t="shared" si="1"/>
        <v>24</v>
      </c>
      <c r="AN9" s="76">
        <f t="shared" si="13"/>
        <v>29</v>
      </c>
    </row>
    <row r="10" spans="1:40" ht="21.75" customHeight="1">
      <c r="A10" s="74" t="s">
        <v>14</v>
      </c>
      <c r="B10" s="75">
        <v>0</v>
      </c>
      <c r="C10" s="76">
        <v>1</v>
      </c>
      <c r="D10" s="77">
        <f t="shared" si="2"/>
        <v>1</v>
      </c>
      <c r="E10" s="75">
        <v>0</v>
      </c>
      <c r="F10" s="76">
        <v>3</v>
      </c>
      <c r="G10" s="77">
        <f t="shared" si="3"/>
        <v>3</v>
      </c>
      <c r="H10" s="75">
        <v>0</v>
      </c>
      <c r="I10" s="76">
        <v>2</v>
      </c>
      <c r="J10" s="77">
        <f t="shared" si="0"/>
        <v>2</v>
      </c>
      <c r="K10" s="75">
        <v>0</v>
      </c>
      <c r="L10" s="76">
        <v>0</v>
      </c>
      <c r="M10" s="77">
        <f t="shared" si="4"/>
        <v>0</v>
      </c>
      <c r="N10" s="75">
        <v>0</v>
      </c>
      <c r="O10" s="76">
        <v>0</v>
      </c>
      <c r="P10" s="77">
        <f t="shared" si="5"/>
        <v>0</v>
      </c>
      <c r="Q10" s="75"/>
      <c r="R10" s="76"/>
      <c r="S10" s="76">
        <f t="shared" si="6"/>
        <v>0</v>
      </c>
      <c r="T10" s="75"/>
      <c r="U10" s="76"/>
      <c r="V10" s="77">
        <f t="shared" si="7"/>
        <v>0</v>
      </c>
      <c r="W10" s="75"/>
      <c r="X10" s="76"/>
      <c r="Y10" s="76">
        <f t="shared" si="8"/>
        <v>0</v>
      </c>
      <c r="Z10" s="75"/>
      <c r="AA10" s="76"/>
      <c r="AB10" s="76">
        <f t="shared" si="9"/>
        <v>0</v>
      </c>
      <c r="AC10" s="75"/>
      <c r="AD10" s="76"/>
      <c r="AE10" s="76">
        <f t="shared" si="10"/>
        <v>0</v>
      </c>
      <c r="AF10" s="75"/>
      <c r="AG10" s="76"/>
      <c r="AH10" s="76">
        <f t="shared" si="11"/>
        <v>0</v>
      </c>
      <c r="AI10" s="75"/>
      <c r="AJ10" s="76"/>
      <c r="AK10" s="76">
        <f t="shared" si="12"/>
        <v>0</v>
      </c>
      <c r="AL10" s="75">
        <f t="shared" si="1"/>
        <v>0</v>
      </c>
      <c r="AM10" s="76">
        <f t="shared" si="1"/>
        <v>6</v>
      </c>
      <c r="AN10" s="76">
        <f t="shared" si="13"/>
        <v>6</v>
      </c>
    </row>
    <row r="11" spans="1:40" ht="21.75" customHeight="1">
      <c r="A11" s="74" t="s">
        <v>15</v>
      </c>
      <c r="B11" s="75">
        <v>0</v>
      </c>
      <c r="C11" s="76">
        <v>0</v>
      </c>
      <c r="D11" s="77">
        <f t="shared" si="2"/>
        <v>0</v>
      </c>
      <c r="E11" s="75">
        <v>0</v>
      </c>
      <c r="F11" s="76">
        <v>2</v>
      </c>
      <c r="G11" s="77">
        <f t="shared" si="3"/>
        <v>2</v>
      </c>
      <c r="H11" s="75">
        <v>1</v>
      </c>
      <c r="I11" s="76">
        <v>5</v>
      </c>
      <c r="J11" s="77">
        <f t="shared" si="0"/>
        <v>6</v>
      </c>
      <c r="K11" s="75">
        <v>0</v>
      </c>
      <c r="L11" s="76">
        <v>3</v>
      </c>
      <c r="M11" s="77">
        <f t="shared" si="4"/>
        <v>3</v>
      </c>
      <c r="N11" s="75">
        <v>0</v>
      </c>
      <c r="O11" s="76">
        <v>3</v>
      </c>
      <c r="P11" s="77">
        <f t="shared" si="5"/>
        <v>3</v>
      </c>
      <c r="Q11" s="75"/>
      <c r="R11" s="76"/>
      <c r="S11" s="76">
        <f t="shared" si="6"/>
        <v>0</v>
      </c>
      <c r="T11" s="75"/>
      <c r="U11" s="76"/>
      <c r="V11" s="77">
        <f t="shared" si="7"/>
        <v>0</v>
      </c>
      <c r="W11" s="75"/>
      <c r="X11" s="76"/>
      <c r="Y11" s="76">
        <f t="shared" si="8"/>
        <v>0</v>
      </c>
      <c r="Z11" s="75"/>
      <c r="AA11" s="76"/>
      <c r="AB11" s="76">
        <f t="shared" si="9"/>
        <v>0</v>
      </c>
      <c r="AC11" s="75"/>
      <c r="AD11" s="76"/>
      <c r="AE11" s="76">
        <f t="shared" si="10"/>
        <v>0</v>
      </c>
      <c r="AF11" s="75"/>
      <c r="AG11" s="76"/>
      <c r="AH11" s="76">
        <f t="shared" si="11"/>
        <v>0</v>
      </c>
      <c r="AI11" s="75"/>
      <c r="AJ11" s="76"/>
      <c r="AK11" s="76">
        <f t="shared" si="12"/>
        <v>0</v>
      </c>
      <c r="AL11" s="75">
        <f t="shared" si="1"/>
        <v>1</v>
      </c>
      <c r="AM11" s="76">
        <f t="shared" si="1"/>
        <v>13</v>
      </c>
      <c r="AN11" s="76">
        <f t="shared" si="13"/>
        <v>14</v>
      </c>
    </row>
    <row r="12" spans="1:40" s="33" customFormat="1" ht="34.5" customHeight="1">
      <c r="A12" s="72" t="s">
        <v>7</v>
      </c>
      <c r="B12" s="73">
        <f>SUM(B4:B11)</f>
        <v>27</v>
      </c>
      <c r="C12" s="73">
        <f aca="true" t="shared" si="14" ref="C12:AN12">SUM(C4:C11)</f>
        <v>369</v>
      </c>
      <c r="D12" s="73">
        <f t="shared" si="14"/>
        <v>396</v>
      </c>
      <c r="E12" s="73">
        <f t="shared" si="14"/>
        <v>20</v>
      </c>
      <c r="F12" s="73">
        <f t="shared" si="14"/>
        <v>314</v>
      </c>
      <c r="G12" s="73">
        <f t="shared" si="14"/>
        <v>334</v>
      </c>
      <c r="H12" s="73">
        <f>SUM(H4:H11)</f>
        <v>23</v>
      </c>
      <c r="I12" s="73">
        <f>SUM(I4:I11)</f>
        <v>360</v>
      </c>
      <c r="J12" s="73">
        <f t="shared" si="14"/>
        <v>383</v>
      </c>
      <c r="K12" s="73">
        <f t="shared" si="14"/>
        <v>30</v>
      </c>
      <c r="L12" s="73">
        <f t="shared" si="14"/>
        <v>319</v>
      </c>
      <c r="M12" s="73">
        <f t="shared" si="14"/>
        <v>349</v>
      </c>
      <c r="N12" s="73">
        <f t="shared" si="14"/>
        <v>23</v>
      </c>
      <c r="O12" s="73">
        <f t="shared" si="14"/>
        <v>314</v>
      </c>
      <c r="P12" s="73">
        <f t="shared" si="14"/>
        <v>337</v>
      </c>
      <c r="Q12" s="73">
        <f t="shared" si="14"/>
        <v>0</v>
      </c>
      <c r="R12" s="73">
        <f t="shared" si="14"/>
        <v>0</v>
      </c>
      <c r="S12" s="73">
        <f t="shared" si="14"/>
        <v>0</v>
      </c>
      <c r="T12" s="73">
        <f t="shared" si="14"/>
        <v>0</v>
      </c>
      <c r="U12" s="73">
        <f t="shared" si="14"/>
        <v>0</v>
      </c>
      <c r="V12" s="73">
        <f t="shared" si="14"/>
        <v>0</v>
      </c>
      <c r="W12" s="73">
        <f t="shared" si="14"/>
        <v>0</v>
      </c>
      <c r="X12" s="73">
        <f t="shared" si="14"/>
        <v>0</v>
      </c>
      <c r="Y12" s="73">
        <f t="shared" si="14"/>
        <v>0</v>
      </c>
      <c r="Z12" s="73">
        <f t="shared" si="14"/>
        <v>0</v>
      </c>
      <c r="AA12" s="73">
        <f t="shared" si="14"/>
        <v>0</v>
      </c>
      <c r="AB12" s="73">
        <f t="shared" si="14"/>
        <v>0</v>
      </c>
      <c r="AC12" s="73">
        <f t="shared" si="14"/>
        <v>0</v>
      </c>
      <c r="AD12" s="73">
        <f t="shared" si="14"/>
        <v>0</v>
      </c>
      <c r="AE12" s="73">
        <f t="shared" si="14"/>
        <v>0</v>
      </c>
      <c r="AF12" s="73">
        <f t="shared" si="14"/>
        <v>0</v>
      </c>
      <c r="AG12" s="73">
        <f t="shared" si="14"/>
        <v>0</v>
      </c>
      <c r="AH12" s="73">
        <f t="shared" si="14"/>
        <v>0</v>
      </c>
      <c r="AI12" s="73">
        <f t="shared" si="14"/>
        <v>0</v>
      </c>
      <c r="AJ12" s="73">
        <f t="shared" si="14"/>
        <v>0</v>
      </c>
      <c r="AK12" s="73">
        <f t="shared" si="14"/>
        <v>0</v>
      </c>
      <c r="AL12" s="73">
        <f t="shared" si="14"/>
        <v>123</v>
      </c>
      <c r="AM12" s="73">
        <f t="shared" si="14"/>
        <v>1676</v>
      </c>
      <c r="AN12" s="73">
        <f t="shared" si="14"/>
        <v>1799</v>
      </c>
    </row>
  </sheetData>
  <sheetProtection/>
  <mergeCells count="15">
    <mergeCell ref="AC2:AE2"/>
    <mergeCell ref="AF2:AH2"/>
    <mergeCell ref="AI2:AK2"/>
    <mergeCell ref="B2:D2"/>
    <mergeCell ref="E2:G2"/>
    <mergeCell ref="A1:AN1"/>
    <mergeCell ref="H2:J2"/>
    <mergeCell ref="K2:M2"/>
    <mergeCell ref="N2:P2"/>
    <mergeCell ref="Q2:S2"/>
    <mergeCell ref="AL2:AN2"/>
    <mergeCell ref="A2:A3"/>
    <mergeCell ref="T2:V2"/>
    <mergeCell ref="W2:Y2"/>
    <mergeCell ref="Z2:AB2"/>
  </mergeCells>
  <printOptions/>
  <pageMargins left="0.31496062992125984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O4" sqref="O4:O16"/>
    </sheetView>
  </sheetViews>
  <sheetFormatPr defaultColWidth="9.140625" defaultRowHeight="21.75" customHeight="1"/>
  <cols>
    <col min="1" max="1" width="15.421875" style="4" customWidth="1"/>
    <col min="2" max="40" width="10.28125" style="4" customWidth="1"/>
    <col min="41" max="16384" width="9.00390625" style="4" customWidth="1"/>
  </cols>
  <sheetData>
    <row r="1" spans="1:40" ht="30" customHeight="1">
      <c r="A1" s="125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</row>
    <row r="2" spans="1:40" ht="27" customHeight="1">
      <c r="A2" s="126" t="s">
        <v>18</v>
      </c>
      <c r="B2" s="121">
        <v>243162</v>
      </c>
      <c r="C2" s="122"/>
      <c r="D2" s="123"/>
      <c r="E2" s="121">
        <v>243193</v>
      </c>
      <c r="F2" s="122"/>
      <c r="G2" s="123"/>
      <c r="H2" s="121">
        <v>243223</v>
      </c>
      <c r="I2" s="122"/>
      <c r="J2" s="123"/>
      <c r="K2" s="121">
        <v>243254</v>
      </c>
      <c r="L2" s="122"/>
      <c r="M2" s="123"/>
      <c r="N2" s="121">
        <v>243285</v>
      </c>
      <c r="O2" s="122"/>
      <c r="P2" s="123"/>
      <c r="Q2" s="121">
        <v>243313</v>
      </c>
      <c r="R2" s="122"/>
      <c r="S2" s="123"/>
      <c r="T2" s="121">
        <v>243344</v>
      </c>
      <c r="U2" s="122"/>
      <c r="V2" s="123"/>
      <c r="W2" s="121">
        <v>243374</v>
      </c>
      <c r="X2" s="122"/>
      <c r="Y2" s="123"/>
      <c r="Z2" s="121">
        <v>243405</v>
      </c>
      <c r="AA2" s="122"/>
      <c r="AB2" s="123"/>
      <c r="AC2" s="121">
        <v>243435</v>
      </c>
      <c r="AD2" s="122"/>
      <c r="AE2" s="123"/>
      <c r="AF2" s="121">
        <v>243466</v>
      </c>
      <c r="AG2" s="122"/>
      <c r="AH2" s="123"/>
      <c r="AI2" s="121">
        <v>243497</v>
      </c>
      <c r="AJ2" s="122"/>
      <c r="AK2" s="123"/>
      <c r="AL2" s="124" t="s">
        <v>7</v>
      </c>
      <c r="AM2" s="124"/>
      <c r="AN2" s="124"/>
    </row>
    <row r="3" spans="1:40" ht="27" customHeight="1">
      <c r="A3" s="126"/>
      <c r="B3" s="43" t="s">
        <v>28</v>
      </c>
      <c r="C3" s="43" t="s">
        <v>29</v>
      </c>
      <c r="D3" s="43" t="s">
        <v>27</v>
      </c>
      <c r="E3" s="43" t="s">
        <v>28</v>
      </c>
      <c r="F3" s="43" t="s">
        <v>29</v>
      </c>
      <c r="G3" s="43" t="s">
        <v>27</v>
      </c>
      <c r="H3" s="43" t="s">
        <v>28</v>
      </c>
      <c r="I3" s="43" t="s">
        <v>29</v>
      </c>
      <c r="J3" s="43" t="s">
        <v>27</v>
      </c>
      <c r="K3" s="43" t="s">
        <v>28</v>
      </c>
      <c r="L3" s="43" t="s">
        <v>29</v>
      </c>
      <c r="M3" s="43" t="s">
        <v>27</v>
      </c>
      <c r="N3" s="43" t="s">
        <v>28</v>
      </c>
      <c r="O3" s="43" t="s">
        <v>29</v>
      </c>
      <c r="P3" s="43" t="s">
        <v>27</v>
      </c>
      <c r="Q3" s="43" t="s">
        <v>28</v>
      </c>
      <c r="R3" s="43" t="s">
        <v>29</v>
      </c>
      <c r="S3" s="43" t="s">
        <v>27</v>
      </c>
      <c r="T3" s="43" t="s">
        <v>28</v>
      </c>
      <c r="U3" s="43" t="s">
        <v>29</v>
      </c>
      <c r="V3" s="43" t="s">
        <v>27</v>
      </c>
      <c r="W3" s="43" t="s">
        <v>28</v>
      </c>
      <c r="X3" s="43" t="s">
        <v>29</v>
      </c>
      <c r="Y3" s="43" t="s">
        <v>27</v>
      </c>
      <c r="Z3" s="43" t="s">
        <v>28</v>
      </c>
      <c r="AA3" s="43" t="s">
        <v>29</v>
      </c>
      <c r="AB3" s="43" t="s">
        <v>27</v>
      </c>
      <c r="AC3" s="43" t="s">
        <v>28</v>
      </c>
      <c r="AD3" s="43" t="s">
        <v>29</v>
      </c>
      <c r="AE3" s="43" t="s">
        <v>27</v>
      </c>
      <c r="AF3" s="43" t="s">
        <v>28</v>
      </c>
      <c r="AG3" s="43" t="s">
        <v>29</v>
      </c>
      <c r="AH3" s="43" t="s">
        <v>27</v>
      </c>
      <c r="AI3" s="43" t="s">
        <v>28</v>
      </c>
      <c r="AJ3" s="43" t="s">
        <v>29</v>
      </c>
      <c r="AK3" s="43" t="s">
        <v>27</v>
      </c>
      <c r="AL3" s="43" t="s">
        <v>28</v>
      </c>
      <c r="AM3" s="43" t="s">
        <v>29</v>
      </c>
      <c r="AN3" s="43" t="s">
        <v>27</v>
      </c>
    </row>
    <row r="4" spans="1:40" s="5" customFormat="1" ht="21.75" customHeight="1">
      <c r="A4" s="49" t="s">
        <v>19</v>
      </c>
      <c r="B4" s="50">
        <v>4</v>
      </c>
      <c r="C4" s="50">
        <v>88</v>
      </c>
      <c r="D4" s="51">
        <f>C4/B4</f>
        <v>22</v>
      </c>
      <c r="E4" s="50">
        <v>2</v>
      </c>
      <c r="F4" s="50">
        <v>39</v>
      </c>
      <c r="G4" s="51">
        <f>F4/E4</f>
        <v>19.5</v>
      </c>
      <c r="H4" s="50">
        <v>4</v>
      </c>
      <c r="I4" s="50">
        <v>151</v>
      </c>
      <c r="J4" s="51">
        <f>I4/H4</f>
        <v>37.75</v>
      </c>
      <c r="K4" s="50">
        <v>3</v>
      </c>
      <c r="L4" s="50">
        <v>117</v>
      </c>
      <c r="M4" s="51">
        <f>L4/K4</f>
        <v>39</v>
      </c>
      <c r="N4" s="50">
        <v>9</v>
      </c>
      <c r="O4" s="50">
        <v>391</v>
      </c>
      <c r="P4" s="51">
        <f>O4/N4</f>
        <v>43.44444444444444</v>
      </c>
      <c r="Q4" s="50"/>
      <c r="R4" s="50"/>
      <c r="S4" s="51" t="e">
        <f>R4/Q4</f>
        <v>#DIV/0!</v>
      </c>
      <c r="T4" s="50"/>
      <c r="U4" s="50"/>
      <c r="V4" s="51" t="e">
        <f>U4/T4</f>
        <v>#DIV/0!</v>
      </c>
      <c r="W4" s="50"/>
      <c r="X4" s="50"/>
      <c r="Y4" s="51" t="e">
        <f>X4/W4</f>
        <v>#DIV/0!</v>
      </c>
      <c r="Z4" s="50"/>
      <c r="AA4" s="50"/>
      <c r="AB4" s="51" t="e">
        <f>AA4/Z4</f>
        <v>#DIV/0!</v>
      </c>
      <c r="AC4" s="50"/>
      <c r="AD4" s="52"/>
      <c r="AE4" s="51" t="e">
        <f>AD4/AC4</f>
        <v>#DIV/0!</v>
      </c>
      <c r="AF4" s="50"/>
      <c r="AG4" s="50"/>
      <c r="AH4" s="51" t="e">
        <f>AG4/AF4</f>
        <v>#DIV/0!</v>
      </c>
      <c r="AI4" s="50"/>
      <c r="AJ4" s="50"/>
      <c r="AK4" s="51" t="e">
        <f>AJ4/AI4</f>
        <v>#DIV/0!</v>
      </c>
      <c r="AL4" s="44">
        <f>B4+E4+H4+K4+N4+Q4+T4+W4+Z4+AC4+AF4+AI4</f>
        <v>22</v>
      </c>
      <c r="AM4" s="46">
        <f>C4+F4+I4+L4+O4+R4+U4+X4+AA4+AD4+AG4+AJ4</f>
        <v>786</v>
      </c>
      <c r="AN4" s="45">
        <f>AM4/AL4</f>
        <v>35.72727272727273</v>
      </c>
    </row>
    <row r="5" spans="1:40" s="5" customFormat="1" ht="21.75" customHeight="1">
      <c r="A5" s="49" t="s">
        <v>20</v>
      </c>
      <c r="B5" s="50">
        <v>19</v>
      </c>
      <c r="C5" s="50">
        <v>249</v>
      </c>
      <c r="D5" s="51">
        <f aca="true" t="shared" si="0" ref="D5:D11">C5/B5</f>
        <v>13.105263157894736</v>
      </c>
      <c r="E5" s="50">
        <v>18</v>
      </c>
      <c r="F5" s="50">
        <v>169</v>
      </c>
      <c r="G5" s="51">
        <f aca="true" t="shared" si="1" ref="G5:G17">F5/E5</f>
        <v>9.38888888888889</v>
      </c>
      <c r="H5" s="50">
        <v>21</v>
      </c>
      <c r="I5" s="50">
        <v>253</v>
      </c>
      <c r="J5" s="51">
        <f aca="true" t="shared" si="2" ref="J5:J16">I5/H5</f>
        <v>12.047619047619047</v>
      </c>
      <c r="K5" s="50">
        <v>21</v>
      </c>
      <c r="L5" s="50">
        <v>310</v>
      </c>
      <c r="M5" s="51">
        <f aca="true" t="shared" si="3" ref="M5:M16">L5/K5</f>
        <v>14.761904761904763</v>
      </c>
      <c r="N5" s="50">
        <v>17</v>
      </c>
      <c r="O5" s="50">
        <v>165</v>
      </c>
      <c r="P5" s="51">
        <f aca="true" t="shared" si="4" ref="P5:P16">O5/N5</f>
        <v>9.705882352941176</v>
      </c>
      <c r="Q5" s="50"/>
      <c r="R5" s="50"/>
      <c r="S5" s="51" t="e">
        <f aca="true" t="shared" si="5" ref="S5:S16">R5/Q5</f>
        <v>#DIV/0!</v>
      </c>
      <c r="T5" s="50"/>
      <c r="U5" s="50"/>
      <c r="V5" s="51" t="e">
        <f aca="true" t="shared" si="6" ref="V5:V17">U5/T5</f>
        <v>#DIV/0!</v>
      </c>
      <c r="W5" s="50"/>
      <c r="X5" s="50"/>
      <c r="Y5" s="51" t="e">
        <f aca="true" t="shared" si="7" ref="Y5:Y17">X5/W5</f>
        <v>#DIV/0!</v>
      </c>
      <c r="Z5" s="50"/>
      <c r="AA5" s="50"/>
      <c r="AB5" s="51" t="e">
        <f aca="true" t="shared" si="8" ref="AB5:AB16">AA5/Z5</f>
        <v>#DIV/0!</v>
      </c>
      <c r="AC5" s="50"/>
      <c r="AD5" s="50"/>
      <c r="AE5" s="51" t="e">
        <f aca="true" t="shared" si="9" ref="AE5:AE16">AD5/AC5</f>
        <v>#DIV/0!</v>
      </c>
      <c r="AF5" s="50"/>
      <c r="AG5" s="50"/>
      <c r="AH5" s="51" t="e">
        <f aca="true" t="shared" si="10" ref="AH5:AH16">AG5/AF5</f>
        <v>#DIV/0!</v>
      </c>
      <c r="AI5" s="50"/>
      <c r="AJ5" s="50"/>
      <c r="AK5" s="51" t="e">
        <f aca="true" t="shared" si="11" ref="AK5:AK16">AJ5/AI5</f>
        <v>#DIV/0!</v>
      </c>
      <c r="AL5" s="44">
        <f aca="true" t="shared" si="12" ref="AL5:AL16">B5+E5+H5+K5+N5+Q5+T5+W5+Z5+AC5+AF5+AI5</f>
        <v>96</v>
      </c>
      <c r="AM5" s="46">
        <f aca="true" t="shared" si="13" ref="AM5:AM16">C5+F5+I5+L5+O5+R5+U5+X5+AA5+AD5+AG5+AJ5</f>
        <v>1146</v>
      </c>
      <c r="AN5" s="45">
        <f aca="true" t="shared" si="14" ref="AN5:AN17">AM5/AL5</f>
        <v>11.9375</v>
      </c>
    </row>
    <row r="6" spans="1:40" s="5" customFormat="1" ht="21.75" customHeight="1">
      <c r="A6" s="49" t="s">
        <v>21</v>
      </c>
      <c r="B6" s="50">
        <v>22</v>
      </c>
      <c r="C6" s="50">
        <v>164</v>
      </c>
      <c r="D6" s="51">
        <f t="shared" si="0"/>
        <v>7.454545454545454</v>
      </c>
      <c r="E6" s="50">
        <v>27</v>
      </c>
      <c r="F6" s="50">
        <v>128</v>
      </c>
      <c r="G6" s="51">
        <f t="shared" si="1"/>
        <v>4.7407407407407405</v>
      </c>
      <c r="H6" s="50">
        <v>34</v>
      </c>
      <c r="I6" s="50">
        <v>219</v>
      </c>
      <c r="J6" s="51">
        <f t="shared" si="2"/>
        <v>6.4411764705882355</v>
      </c>
      <c r="K6" s="50">
        <v>26</v>
      </c>
      <c r="L6" s="50">
        <v>198</v>
      </c>
      <c r="M6" s="51">
        <f t="shared" si="3"/>
        <v>7.615384615384615</v>
      </c>
      <c r="N6" s="50">
        <v>25</v>
      </c>
      <c r="O6" s="50">
        <v>176</v>
      </c>
      <c r="P6" s="51">
        <f t="shared" si="4"/>
        <v>7.04</v>
      </c>
      <c r="Q6" s="50"/>
      <c r="R6" s="50"/>
      <c r="S6" s="51" t="e">
        <f t="shared" si="5"/>
        <v>#DIV/0!</v>
      </c>
      <c r="T6" s="50"/>
      <c r="U6" s="50"/>
      <c r="V6" s="51" t="e">
        <f t="shared" si="6"/>
        <v>#DIV/0!</v>
      </c>
      <c r="W6" s="50"/>
      <c r="X6" s="50"/>
      <c r="Y6" s="51" t="e">
        <f t="shared" si="7"/>
        <v>#DIV/0!</v>
      </c>
      <c r="Z6" s="50"/>
      <c r="AA6" s="50"/>
      <c r="AB6" s="51" t="e">
        <f t="shared" si="8"/>
        <v>#DIV/0!</v>
      </c>
      <c r="AC6" s="50"/>
      <c r="AD6" s="50"/>
      <c r="AE6" s="51" t="e">
        <f t="shared" si="9"/>
        <v>#DIV/0!</v>
      </c>
      <c r="AF6" s="50"/>
      <c r="AG6" s="50"/>
      <c r="AH6" s="51" t="e">
        <f t="shared" si="10"/>
        <v>#DIV/0!</v>
      </c>
      <c r="AI6" s="50"/>
      <c r="AJ6" s="50"/>
      <c r="AK6" s="51" t="e">
        <f t="shared" si="11"/>
        <v>#DIV/0!</v>
      </c>
      <c r="AL6" s="44">
        <f t="shared" si="12"/>
        <v>134</v>
      </c>
      <c r="AM6" s="46">
        <f t="shared" si="13"/>
        <v>885</v>
      </c>
      <c r="AN6" s="45">
        <f t="shared" si="14"/>
        <v>6.604477611940299</v>
      </c>
    </row>
    <row r="7" spans="1:40" s="5" customFormat="1" ht="21.75" customHeight="1">
      <c r="A7" s="49" t="s">
        <v>22</v>
      </c>
      <c r="B7" s="50">
        <v>58</v>
      </c>
      <c r="C7" s="50">
        <v>266</v>
      </c>
      <c r="D7" s="51">
        <f t="shared" si="0"/>
        <v>4.586206896551724</v>
      </c>
      <c r="E7" s="50">
        <v>42</v>
      </c>
      <c r="F7" s="50">
        <v>295</v>
      </c>
      <c r="G7" s="51">
        <f t="shared" si="1"/>
        <v>7.023809523809524</v>
      </c>
      <c r="H7" s="50">
        <v>65</v>
      </c>
      <c r="I7" s="50">
        <v>306</v>
      </c>
      <c r="J7" s="51">
        <f t="shared" si="2"/>
        <v>4.707692307692308</v>
      </c>
      <c r="K7" s="50">
        <v>49</v>
      </c>
      <c r="L7" s="50">
        <v>170</v>
      </c>
      <c r="M7" s="51">
        <f t="shared" si="3"/>
        <v>3.4693877551020407</v>
      </c>
      <c r="N7" s="50">
        <v>48</v>
      </c>
      <c r="O7" s="50">
        <v>191</v>
      </c>
      <c r="P7" s="51">
        <f t="shared" si="4"/>
        <v>3.9791666666666665</v>
      </c>
      <c r="Q7" s="50"/>
      <c r="R7" s="50"/>
      <c r="S7" s="51" t="e">
        <f t="shared" si="5"/>
        <v>#DIV/0!</v>
      </c>
      <c r="T7" s="50"/>
      <c r="U7" s="50"/>
      <c r="V7" s="51" t="e">
        <f t="shared" si="6"/>
        <v>#DIV/0!</v>
      </c>
      <c r="W7" s="50"/>
      <c r="X7" s="50"/>
      <c r="Y7" s="51" t="e">
        <f t="shared" si="7"/>
        <v>#DIV/0!</v>
      </c>
      <c r="Z7" s="50"/>
      <c r="AA7" s="50"/>
      <c r="AB7" s="51" t="e">
        <f t="shared" si="8"/>
        <v>#DIV/0!</v>
      </c>
      <c r="AC7" s="50"/>
      <c r="AD7" s="50"/>
      <c r="AE7" s="51" t="e">
        <f t="shared" si="9"/>
        <v>#DIV/0!</v>
      </c>
      <c r="AF7" s="50"/>
      <c r="AG7" s="50"/>
      <c r="AH7" s="51" t="e">
        <f t="shared" si="10"/>
        <v>#DIV/0!</v>
      </c>
      <c r="AI7" s="50"/>
      <c r="AJ7" s="50"/>
      <c r="AK7" s="51" t="e">
        <f t="shared" si="11"/>
        <v>#DIV/0!</v>
      </c>
      <c r="AL7" s="44">
        <f t="shared" si="12"/>
        <v>262</v>
      </c>
      <c r="AM7" s="46">
        <f t="shared" si="13"/>
        <v>1228</v>
      </c>
      <c r="AN7" s="45">
        <f t="shared" si="14"/>
        <v>4.687022900763359</v>
      </c>
    </row>
    <row r="8" spans="1:40" s="5" customFormat="1" ht="21.75" customHeight="1">
      <c r="A8" s="49" t="s">
        <v>23</v>
      </c>
      <c r="B8" s="50">
        <v>99</v>
      </c>
      <c r="C8" s="50">
        <v>339</v>
      </c>
      <c r="D8" s="51">
        <f t="shared" si="0"/>
        <v>3.4242424242424243</v>
      </c>
      <c r="E8" s="50">
        <v>51</v>
      </c>
      <c r="F8" s="50">
        <v>170</v>
      </c>
      <c r="G8" s="51">
        <f t="shared" si="1"/>
        <v>3.3333333333333335</v>
      </c>
      <c r="H8" s="50">
        <v>40</v>
      </c>
      <c r="I8" s="50">
        <v>136</v>
      </c>
      <c r="J8" s="51">
        <f t="shared" si="2"/>
        <v>3.4</v>
      </c>
      <c r="K8" s="50">
        <v>79</v>
      </c>
      <c r="L8" s="50">
        <v>202</v>
      </c>
      <c r="M8" s="51">
        <f t="shared" si="3"/>
        <v>2.5569620253164556</v>
      </c>
      <c r="N8" s="50">
        <v>75</v>
      </c>
      <c r="O8" s="50">
        <v>181</v>
      </c>
      <c r="P8" s="51">
        <f t="shared" si="4"/>
        <v>2.4133333333333336</v>
      </c>
      <c r="Q8" s="50"/>
      <c r="R8" s="50"/>
      <c r="S8" s="51" t="e">
        <f t="shared" si="5"/>
        <v>#DIV/0!</v>
      </c>
      <c r="T8" s="50"/>
      <c r="U8" s="50"/>
      <c r="V8" s="51" t="e">
        <f t="shared" si="6"/>
        <v>#DIV/0!</v>
      </c>
      <c r="W8" s="50"/>
      <c r="X8" s="50"/>
      <c r="Y8" s="51">
        <v>0</v>
      </c>
      <c r="Z8" s="50"/>
      <c r="AA8" s="50"/>
      <c r="AB8" s="51">
        <v>0</v>
      </c>
      <c r="AC8" s="50"/>
      <c r="AD8" s="50"/>
      <c r="AE8" s="51" t="e">
        <f t="shared" si="9"/>
        <v>#DIV/0!</v>
      </c>
      <c r="AF8" s="50"/>
      <c r="AG8" s="50"/>
      <c r="AH8" s="51" t="e">
        <f t="shared" si="10"/>
        <v>#DIV/0!</v>
      </c>
      <c r="AI8" s="50"/>
      <c r="AJ8" s="50"/>
      <c r="AK8" s="51">
        <v>0</v>
      </c>
      <c r="AL8" s="44">
        <f t="shared" si="12"/>
        <v>344</v>
      </c>
      <c r="AM8" s="46">
        <f t="shared" si="13"/>
        <v>1028</v>
      </c>
      <c r="AN8" s="45">
        <f t="shared" si="14"/>
        <v>2.988372093023256</v>
      </c>
    </row>
    <row r="9" spans="1:40" s="5" customFormat="1" ht="21.75" customHeight="1">
      <c r="A9" s="49" t="s">
        <v>24</v>
      </c>
      <c r="B9" s="50">
        <v>58</v>
      </c>
      <c r="C9" s="50">
        <v>270</v>
      </c>
      <c r="D9" s="51">
        <f t="shared" si="0"/>
        <v>4.655172413793103</v>
      </c>
      <c r="E9" s="50">
        <v>48</v>
      </c>
      <c r="F9" s="50">
        <v>172</v>
      </c>
      <c r="G9" s="51">
        <f t="shared" si="1"/>
        <v>3.5833333333333335</v>
      </c>
      <c r="H9" s="50">
        <v>47</v>
      </c>
      <c r="I9" s="50">
        <v>189</v>
      </c>
      <c r="J9" s="51">
        <f t="shared" si="2"/>
        <v>4.0212765957446805</v>
      </c>
      <c r="K9" s="50">
        <v>45</v>
      </c>
      <c r="L9" s="50">
        <v>278</v>
      </c>
      <c r="M9" s="51">
        <f t="shared" si="3"/>
        <v>6.177777777777778</v>
      </c>
      <c r="N9" s="50">
        <v>52</v>
      </c>
      <c r="O9" s="50">
        <v>385</v>
      </c>
      <c r="P9" s="51">
        <f t="shared" si="4"/>
        <v>7.403846153846154</v>
      </c>
      <c r="Q9" s="50"/>
      <c r="R9" s="50"/>
      <c r="S9" s="51" t="e">
        <f t="shared" si="5"/>
        <v>#DIV/0!</v>
      </c>
      <c r="T9" s="50"/>
      <c r="U9" s="50"/>
      <c r="V9" s="51" t="e">
        <f t="shared" si="6"/>
        <v>#DIV/0!</v>
      </c>
      <c r="W9" s="50"/>
      <c r="X9" s="50"/>
      <c r="Y9" s="51" t="e">
        <f t="shared" si="7"/>
        <v>#DIV/0!</v>
      </c>
      <c r="Z9" s="50"/>
      <c r="AA9" s="50"/>
      <c r="AB9" s="51" t="e">
        <f t="shared" si="8"/>
        <v>#DIV/0!</v>
      </c>
      <c r="AC9" s="50"/>
      <c r="AD9" s="50"/>
      <c r="AE9" s="51" t="e">
        <f t="shared" si="9"/>
        <v>#DIV/0!</v>
      </c>
      <c r="AF9" s="50"/>
      <c r="AG9" s="50"/>
      <c r="AH9" s="51" t="e">
        <f t="shared" si="10"/>
        <v>#DIV/0!</v>
      </c>
      <c r="AI9" s="50"/>
      <c r="AJ9" s="50"/>
      <c r="AK9" s="51" t="e">
        <f t="shared" si="11"/>
        <v>#DIV/0!</v>
      </c>
      <c r="AL9" s="44">
        <f t="shared" si="12"/>
        <v>250</v>
      </c>
      <c r="AM9" s="46">
        <f t="shared" si="13"/>
        <v>1294</v>
      </c>
      <c r="AN9" s="45">
        <f t="shared" si="14"/>
        <v>5.176</v>
      </c>
    </row>
    <row r="10" spans="1:40" s="5" customFormat="1" ht="21.75" customHeight="1">
      <c r="A10" s="49" t="s">
        <v>25</v>
      </c>
      <c r="B10" s="50">
        <v>29</v>
      </c>
      <c r="C10" s="50">
        <v>184</v>
      </c>
      <c r="D10" s="51">
        <f t="shared" si="0"/>
        <v>6.344827586206897</v>
      </c>
      <c r="E10" s="50">
        <v>27</v>
      </c>
      <c r="F10" s="50">
        <v>167</v>
      </c>
      <c r="G10" s="51">
        <f t="shared" si="1"/>
        <v>6.185185185185185</v>
      </c>
      <c r="H10" s="50">
        <v>44</v>
      </c>
      <c r="I10" s="50">
        <v>275</v>
      </c>
      <c r="J10" s="51">
        <f t="shared" si="2"/>
        <v>6.25</v>
      </c>
      <c r="K10" s="50">
        <v>29</v>
      </c>
      <c r="L10" s="50">
        <v>163</v>
      </c>
      <c r="M10" s="51">
        <f t="shared" si="3"/>
        <v>5.620689655172414</v>
      </c>
      <c r="N10" s="50">
        <v>31</v>
      </c>
      <c r="O10" s="50">
        <v>180</v>
      </c>
      <c r="P10" s="51">
        <f t="shared" si="4"/>
        <v>5.806451612903226</v>
      </c>
      <c r="Q10" s="50"/>
      <c r="R10" s="50"/>
      <c r="S10" s="51" t="e">
        <f t="shared" si="5"/>
        <v>#DIV/0!</v>
      </c>
      <c r="T10" s="50"/>
      <c r="U10" s="50"/>
      <c r="V10" s="51" t="e">
        <f t="shared" si="6"/>
        <v>#DIV/0!</v>
      </c>
      <c r="W10" s="50"/>
      <c r="X10" s="50"/>
      <c r="Y10" s="51" t="e">
        <f t="shared" si="7"/>
        <v>#DIV/0!</v>
      </c>
      <c r="Z10" s="50"/>
      <c r="AA10" s="50"/>
      <c r="AB10" s="51" t="e">
        <f t="shared" si="8"/>
        <v>#DIV/0!</v>
      </c>
      <c r="AC10" s="50"/>
      <c r="AD10" s="50"/>
      <c r="AE10" s="51" t="e">
        <f t="shared" si="9"/>
        <v>#DIV/0!</v>
      </c>
      <c r="AF10" s="50"/>
      <c r="AG10" s="50"/>
      <c r="AH10" s="51" t="e">
        <f t="shared" si="10"/>
        <v>#DIV/0!</v>
      </c>
      <c r="AI10" s="50"/>
      <c r="AJ10" s="50"/>
      <c r="AK10" s="51" t="e">
        <f t="shared" si="11"/>
        <v>#DIV/0!</v>
      </c>
      <c r="AL10" s="44">
        <f t="shared" si="12"/>
        <v>160</v>
      </c>
      <c r="AM10" s="46">
        <f t="shared" si="13"/>
        <v>969</v>
      </c>
      <c r="AN10" s="45">
        <f t="shared" si="14"/>
        <v>6.05625</v>
      </c>
    </row>
    <row r="11" spans="1:40" s="5" customFormat="1" ht="21.75" customHeight="1">
      <c r="A11" s="49" t="s">
        <v>34</v>
      </c>
      <c r="B11" s="50">
        <v>12</v>
      </c>
      <c r="C11" s="50">
        <v>125</v>
      </c>
      <c r="D11" s="51">
        <f t="shared" si="0"/>
        <v>10.416666666666666</v>
      </c>
      <c r="E11" s="50">
        <v>15</v>
      </c>
      <c r="F11" s="50">
        <v>98</v>
      </c>
      <c r="G11" s="51">
        <f t="shared" si="1"/>
        <v>6.533333333333333</v>
      </c>
      <c r="H11" s="50">
        <v>15</v>
      </c>
      <c r="I11" s="50">
        <v>157</v>
      </c>
      <c r="J11" s="51">
        <f t="shared" si="2"/>
        <v>10.466666666666667</v>
      </c>
      <c r="K11" s="50">
        <v>9</v>
      </c>
      <c r="L11" s="50">
        <v>82</v>
      </c>
      <c r="M11" s="51">
        <f t="shared" si="3"/>
        <v>9.11111111111111</v>
      </c>
      <c r="N11" s="50">
        <v>2</v>
      </c>
      <c r="O11" s="50">
        <v>5</v>
      </c>
      <c r="P11" s="51">
        <f t="shared" si="4"/>
        <v>2.5</v>
      </c>
      <c r="Q11" s="50"/>
      <c r="R11" s="50"/>
      <c r="S11" s="51" t="e">
        <f t="shared" si="5"/>
        <v>#DIV/0!</v>
      </c>
      <c r="T11" s="50"/>
      <c r="U11" s="50"/>
      <c r="V11" s="51" t="e">
        <f t="shared" si="6"/>
        <v>#DIV/0!</v>
      </c>
      <c r="W11" s="50"/>
      <c r="X11" s="50"/>
      <c r="Y11" s="51" t="e">
        <f t="shared" si="7"/>
        <v>#DIV/0!</v>
      </c>
      <c r="Z11" s="50"/>
      <c r="AA11" s="50"/>
      <c r="AB11" s="51" t="e">
        <f t="shared" si="8"/>
        <v>#DIV/0!</v>
      </c>
      <c r="AC11" s="50"/>
      <c r="AD11" s="50"/>
      <c r="AE11" s="51" t="e">
        <f t="shared" si="9"/>
        <v>#DIV/0!</v>
      </c>
      <c r="AF11" s="50"/>
      <c r="AG11" s="50"/>
      <c r="AH11" s="51" t="e">
        <f t="shared" si="10"/>
        <v>#DIV/0!</v>
      </c>
      <c r="AI11" s="50"/>
      <c r="AJ11" s="50"/>
      <c r="AK11" s="51" t="e">
        <f t="shared" si="11"/>
        <v>#DIV/0!</v>
      </c>
      <c r="AL11" s="44">
        <f t="shared" si="12"/>
        <v>53</v>
      </c>
      <c r="AM11" s="46">
        <f t="shared" si="13"/>
        <v>467</v>
      </c>
      <c r="AN11" s="45">
        <f t="shared" si="14"/>
        <v>8.81132075471698</v>
      </c>
    </row>
    <row r="12" spans="1:40" s="5" customFormat="1" ht="21.75" customHeight="1">
      <c r="A12" s="49" t="s">
        <v>65</v>
      </c>
      <c r="B12" s="50">
        <v>19</v>
      </c>
      <c r="C12" s="50">
        <v>110</v>
      </c>
      <c r="D12" s="51">
        <v>0</v>
      </c>
      <c r="E12" s="50">
        <v>17</v>
      </c>
      <c r="F12" s="50">
        <v>82</v>
      </c>
      <c r="G12" s="51">
        <v>0</v>
      </c>
      <c r="H12" s="50">
        <v>29</v>
      </c>
      <c r="I12" s="50">
        <v>194</v>
      </c>
      <c r="J12" s="51">
        <v>0</v>
      </c>
      <c r="K12" s="50">
        <v>10</v>
      </c>
      <c r="L12" s="50">
        <v>60</v>
      </c>
      <c r="M12" s="51">
        <f t="shared" si="3"/>
        <v>6</v>
      </c>
      <c r="N12" s="50">
        <v>7</v>
      </c>
      <c r="O12" s="50">
        <v>32</v>
      </c>
      <c r="P12" s="51">
        <f t="shared" si="4"/>
        <v>4.571428571428571</v>
      </c>
      <c r="Q12" s="50"/>
      <c r="R12" s="50"/>
      <c r="S12" s="51" t="e">
        <f t="shared" si="5"/>
        <v>#DIV/0!</v>
      </c>
      <c r="T12" s="50"/>
      <c r="U12" s="50"/>
      <c r="V12" s="51" t="e">
        <f t="shared" si="6"/>
        <v>#DIV/0!</v>
      </c>
      <c r="W12" s="50"/>
      <c r="X12" s="50"/>
      <c r="Y12" s="51" t="e">
        <f t="shared" si="7"/>
        <v>#DIV/0!</v>
      </c>
      <c r="Z12" s="50"/>
      <c r="AA12" s="50"/>
      <c r="AB12" s="51" t="e">
        <f t="shared" si="8"/>
        <v>#DIV/0!</v>
      </c>
      <c r="AC12" s="50"/>
      <c r="AD12" s="50"/>
      <c r="AE12" s="51" t="e">
        <f t="shared" si="9"/>
        <v>#DIV/0!</v>
      </c>
      <c r="AF12" s="50"/>
      <c r="AG12" s="50"/>
      <c r="AH12" s="51">
        <v>0</v>
      </c>
      <c r="AI12" s="50"/>
      <c r="AJ12" s="50"/>
      <c r="AK12" s="51">
        <v>0</v>
      </c>
      <c r="AL12" s="44">
        <f t="shared" si="12"/>
        <v>82</v>
      </c>
      <c r="AM12" s="46">
        <f t="shared" si="13"/>
        <v>478</v>
      </c>
      <c r="AN12" s="45">
        <f t="shared" si="14"/>
        <v>5.829268292682927</v>
      </c>
    </row>
    <row r="13" spans="1:40" s="5" customFormat="1" ht="21.75" customHeight="1">
      <c r="A13" s="49" t="s">
        <v>26</v>
      </c>
      <c r="B13" s="50">
        <v>33</v>
      </c>
      <c r="C13" s="50">
        <v>169</v>
      </c>
      <c r="D13" s="51">
        <f>C13/B13</f>
        <v>5.121212121212121</v>
      </c>
      <c r="E13" s="50">
        <v>22</v>
      </c>
      <c r="F13" s="50">
        <v>63</v>
      </c>
      <c r="G13" s="51">
        <f t="shared" si="1"/>
        <v>2.8636363636363638</v>
      </c>
      <c r="H13" s="50">
        <v>48</v>
      </c>
      <c r="I13" s="50">
        <v>365</v>
      </c>
      <c r="J13" s="51">
        <f t="shared" si="2"/>
        <v>7.604166666666667</v>
      </c>
      <c r="K13" s="50">
        <v>48</v>
      </c>
      <c r="L13" s="50">
        <v>367</v>
      </c>
      <c r="M13" s="51">
        <f t="shared" si="3"/>
        <v>7.645833333333333</v>
      </c>
      <c r="N13" s="50">
        <v>39</v>
      </c>
      <c r="O13" s="50">
        <v>200</v>
      </c>
      <c r="P13" s="51">
        <f t="shared" si="4"/>
        <v>5.128205128205129</v>
      </c>
      <c r="Q13" s="50"/>
      <c r="R13" s="50"/>
      <c r="S13" s="51" t="e">
        <f t="shared" si="5"/>
        <v>#DIV/0!</v>
      </c>
      <c r="T13" s="50"/>
      <c r="U13" s="50"/>
      <c r="V13" s="51" t="e">
        <f t="shared" si="6"/>
        <v>#DIV/0!</v>
      </c>
      <c r="W13" s="50"/>
      <c r="X13" s="50"/>
      <c r="Y13" s="51" t="e">
        <f t="shared" si="7"/>
        <v>#DIV/0!</v>
      </c>
      <c r="Z13" s="50"/>
      <c r="AA13" s="50"/>
      <c r="AB13" s="51" t="e">
        <f t="shared" si="8"/>
        <v>#DIV/0!</v>
      </c>
      <c r="AC13" s="50"/>
      <c r="AD13" s="50"/>
      <c r="AE13" s="51" t="e">
        <f t="shared" si="9"/>
        <v>#DIV/0!</v>
      </c>
      <c r="AF13" s="50"/>
      <c r="AG13" s="50"/>
      <c r="AH13" s="51" t="e">
        <f t="shared" si="10"/>
        <v>#DIV/0!</v>
      </c>
      <c r="AI13" s="50"/>
      <c r="AJ13" s="50"/>
      <c r="AK13" s="51" t="e">
        <f t="shared" si="11"/>
        <v>#DIV/0!</v>
      </c>
      <c r="AL13" s="44">
        <f t="shared" si="12"/>
        <v>190</v>
      </c>
      <c r="AM13" s="46">
        <f t="shared" si="13"/>
        <v>1164</v>
      </c>
      <c r="AN13" s="45">
        <f t="shared" si="14"/>
        <v>6.126315789473685</v>
      </c>
    </row>
    <row r="14" spans="1:40" s="5" customFormat="1" ht="21.75" customHeight="1">
      <c r="A14" s="49" t="s">
        <v>36</v>
      </c>
      <c r="B14" s="50">
        <v>15</v>
      </c>
      <c r="C14" s="50">
        <v>50</v>
      </c>
      <c r="D14" s="51">
        <f>C14/B14</f>
        <v>3.3333333333333335</v>
      </c>
      <c r="E14" s="50">
        <v>42</v>
      </c>
      <c r="F14" s="50">
        <v>231</v>
      </c>
      <c r="G14" s="51">
        <f t="shared" si="1"/>
        <v>5.5</v>
      </c>
      <c r="H14" s="50">
        <v>8</v>
      </c>
      <c r="I14" s="50">
        <v>23</v>
      </c>
      <c r="J14" s="51">
        <f t="shared" si="2"/>
        <v>2.875</v>
      </c>
      <c r="K14" s="50">
        <v>8</v>
      </c>
      <c r="L14" s="50">
        <v>32</v>
      </c>
      <c r="M14" s="51">
        <f t="shared" si="3"/>
        <v>4</v>
      </c>
      <c r="N14" s="50">
        <v>10</v>
      </c>
      <c r="O14" s="50">
        <v>27</v>
      </c>
      <c r="P14" s="51">
        <f t="shared" si="4"/>
        <v>2.7</v>
      </c>
      <c r="Q14" s="50"/>
      <c r="R14" s="50"/>
      <c r="S14" s="51">
        <v>0</v>
      </c>
      <c r="T14" s="50"/>
      <c r="U14" s="50"/>
      <c r="V14" s="51" t="e">
        <f t="shared" si="6"/>
        <v>#DIV/0!</v>
      </c>
      <c r="W14" s="50"/>
      <c r="X14" s="50"/>
      <c r="Y14" s="51" t="e">
        <f t="shared" si="7"/>
        <v>#DIV/0!</v>
      </c>
      <c r="Z14" s="50"/>
      <c r="AA14" s="50"/>
      <c r="AB14" s="51" t="e">
        <f t="shared" si="8"/>
        <v>#DIV/0!</v>
      </c>
      <c r="AC14" s="50"/>
      <c r="AD14" s="50"/>
      <c r="AE14" s="51" t="e">
        <f t="shared" si="9"/>
        <v>#DIV/0!</v>
      </c>
      <c r="AF14" s="50"/>
      <c r="AG14" s="50"/>
      <c r="AH14" s="51" t="e">
        <f t="shared" si="10"/>
        <v>#DIV/0!</v>
      </c>
      <c r="AI14" s="50"/>
      <c r="AJ14" s="50"/>
      <c r="AK14" s="51" t="e">
        <f t="shared" si="11"/>
        <v>#DIV/0!</v>
      </c>
      <c r="AL14" s="44">
        <f t="shared" si="12"/>
        <v>83</v>
      </c>
      <c r="AM14" s="46">
        <f t="shared" si="13"/>
        <v>363</v>
      </c>
      <c r="AN14" s="45">
        <f t="shared" si="14"/>
        <v>4.373493975903615</v>
      </c>
    </row>
    <row r="15" spans="1:40" s="5" customFormat="1" ht="21.75" customHeight="1">
      <c r="A15" s="49" t="s">
        <v>35</v>
      </c>
      <c r="B15" s="50">
        <v>7</v>
      </c>
      <c r="C15" s="50">
        <v>42</v>
      </c>
      <c r="D15" s="51">
        <f>C15/B15</f>
        <v>6</v>
      </c>
      <c r="E15" s="50">
        <v>7</v>
      </c>
      <c r="F15" s="50">
        <v>211</v>
      </c>
      <c r="G15" s="51">
        <f t="shared" si="1"/>
        <v>30.142857142857142</v>
      </c>
      <c r="H15" s="50">
        <v>9</v>
      </c>
      <c r="I15" s="50">
        <v>73</v>
      </c>
      <c r="J15" s="51">
        <f t="shared" si="2"/>
        <v>8.11111111111111</v>
      </c>
      <c r="K15" s="50">
        <v>7</v>
      </c>
      <c r="L15" s="50">
        <v>54</v>
      </c>
      <c r="M15" s="51">
        <f t="shared" si="3"/>
        <v>7.714285714285714</v>
      </c>
      <c r="N15" s="50">
        <v>8</v>
      </c>
      <c r="O15" s="50">
        <v>54</v>
      </c>
      <c r="P15" s="51">
        <f t="shared" si="4"/>
        <v>6.75</v>
      </c>
      <c r="Q15" s="50"/>
      <c r="R15" s="50"/>
      <c r="S15" s="51" t="e">
        <f t="shared" si="5"/>
        <v>#DIV/0!</v>
      </c>
      <c r="T15" s="50"/>
      <c r="U15" s="50"/>
      <c r="V15" s="51" t="e">
        <f t="shared" si="6"/>
        <v>#DIV/0!</v>
      </c>
      <c r="W15" s="50"/>
      <c r="X15" s="50"/>
      <c r="Y15" s="51" t="e">
        <f t="shared" si="7"/>
        <v>#DIV/0!</v>
      </c>
      <c r="Z15" s="50"/>
      <c r="AA15" s="50"/>
      <c r="AB15" s="51" t="e">
        <f t="shared" si="8"/>
        <v>#DIV/0!</v>
      </c>
      <c r="AC15" s="50"/>
      <c r="AD15" s="50"/>
      <c r="AE15" s="51" t="e">
        <f t="shared" si="9"/>
        <v>#DIV/0!</v>
      </c>
      <c r="AF15" s="50"/>
      <c r="AG15" s="50"/>
      <c r="AH15" s="51" t="e">
        <f t="shared" si="10"/>
        <v>#DIV/0!</v>
      </c>
      <c r="AI15" s="50"/>
      <c r="AJ15" s="50"/>
      <c r="AK15" s="51" t="e">
        <f t="shared" si="11"/>
        <v>#DIV/0!</v>
      </c>
      <c r="AL15" s="44">
        <f t="shared" si="12"/>
        <v>38</v>
      </c>
      <c r="AM15" s="46">
        <f t="shared" si="13"/>
        <v>434</v>
      </c>
      <c r="AN15" s="45">
        <f t="shared" si="14"/>
        <v>11.421052631578947</v>
      </c>
    </row>
    <row r="16" spans="1:40" s="5" customFormat="1" ht="21.75" customHeight="1">
      <c r="A16" s="49" t="s">
        <v>31</v>
      </c>
      <c r="B16" s="50">
        <v>21</v>
      </c>
      <c r="C16" s="50">
        <v>144</v>
      </c>
      <c r="D16" s="51">
        <f>C16/B16</f>
        <v>6.857142857142857</v>
      </c>
      <c r="E16" s="50">
        <v>16</v>
      </c>
      <c r="F16" s="50">
        <v>159</v>
      </c>
      <c r="G16" s="51">
        <f t="shared" si="1"/>
        <v>9.9375</v>
      </c>
      <c r="H16" s="50">
        <v>19</v>
      </c>
      <c r="I16" s="50">
        <v>139</v>
      </c>
      <c r="J16" s="51">
        <f t="shared" si="2"/>
        <v>7.315789473684211</v>
      </c>
      <c r="K16" s="50">
        <v>15</v>
      </c>
      <c r="L16" s="50">
        <v>115</v>
      </c>
      <c r="M16" s="51">
        <f t="shared" si="3"/>
        <v>7.666666666666667</v>
      </c>
      <c r="N16" s="50">
        <v>14</v>
      </c>
      <c r="O16" s="50">
        <v>98</v>
      </c>
      <c r="P16" s="51">
        <f t="shared" si="4"/>
        <v>7</v>
      </c>
      <c r="Q16" s="50"/>
      <c r="R16" s="50"/>
      <c r="S16" s="51" t="e">
        <f t="shared" si="5"/>
        <v>#DIV/0!</v>
      </c>
      <c r="T16" s="50"/>
      <c r="U16" s="50"/>
      <c r="V16" s="51" t="e">
        <f t="shared" si="6"/>
        <v>#DIV/0!</v>
      </c>
      <c r="W16" s="50"/>
      <c r="X16" s="50"/>
      <c r="Y16" s="51" t="e">
        <f t="shared" si="7"/>
        <v>#DIV/0!</v>
      </c>
      <c r="Z16" s="50"/>
      <c r="AA16" s="50"/>
      <c r="AB16" s="51" t="e">
        <f t="shared" si="8"/>
        <v>#DIV/0!</v>
      </c>
      <c r="AC16" s="50"/>
      <c r="AD16" s="50"/>
      <c r="AE16" s="51" t="e">
        <f t="shared" si="9"/>
        <v>#DIV/0!</v>
      </c>
      <c r="AF16" s="50"/>
      <c r="AG16" s="50"/>
      <c r="AH16" s="51" t="e">
        <f t="shared" si="10"/>
        <v>#DIV/0!</v>
      </c>
      <c r="AI16" s="50"/>
      <c r="AJ16" s="50"/>
      <c r="AK16" s="51" t="e">
        <f t="shared" si="11"/>
        <v>#DIV/0!</v>
      </c>
      <c r="AL16" s="44">
        <f t="shared" si="12"/>
        <v>85</v>
      </c>
      <c r="AM16" s="46">
        <f t="shared" si="13"/>
        <v>655</v>
      </c>
      <c r="AN16" s="45">
        <f t="shared" si="14"/>
        <v>7.705882352941177</v>
      </c>
    </row>
    <row r="17" spans="1:40" s="23" customFormat="1" ht="30" customHeight="1">
      <c r="A17" s="47" t="s">
        <v>7</v>
      </c>
      <c r="B17" s="47">
        <f>SUM(B4:B16)</f>
        <v>396</v>
      </c>
      <c r="C17" s="47">
        <f>SUM(C4:C16)</f>
        <v>2200</v>
      </c>
      <c r="D17" s="48">
        <f>C17/B17</f>
        <v>5.555555555555555</v>
      </c>
      <c r="E17" s="47">
        <f>SUM(E4:E16)</f>
        <v>334</v>
      </c>
      <c r="F17" s="47">
        <f>SUM(F4:F16)</f>
        <v>1984</v>
      </c>
      <c r="G17" s="48">
        <f t="shared" si="1"/>
        <v>5.940119760479042</v>
      </c>
      <c r="H17" s="47">
        <f>SUM(H4:H16)</f>
        <v>383</v>
      </c>
      <c r="I17" s="47">
        <f>SUM(I4:I16)</f>
        <v>2480</v>
      </c>
      <c r="J17" s="48">
        <f>I17/H17</f>
        <v>6.4751958224543085</v>
      </c>
      <c r="K17" s="47">
        <f>SUM(K4:K16)</f>
        <v>349</v>
      </c>
      <c r="L17" s="47">
        <f>SUM(L4:L16)</f>
        <v>2148</v>
      </c>
      <c r="M17" s="48">
        <f>L17/K17</f>
        <v>6.154727793696275</v>
      </c>
      <c r="N17" s="47">
        <f>SUM(N4:N16)</f>
        <v>337</v>
      </c>
      <c r="O17" s="47">
        <f>SUM(O4:O16)</f>
        <v>2085</v>
      </c>
      <c r="P17" s="48">
        <f>O17/N17</f>
        <v>6.186943620178042</v>
      </c>
      <c r="Q17" s="47">
        <f>SUM(Q4:Q16)</f>
        <v>0</v>
      </c>
      <c r="R17" s="47">
        <f>SUM(R4:R16)</f>
        <v>0</v>
      </c>
      <c r="S17" s="48" t="e">
        <f>R17/Q17</f>
        <v>#DIV/0!</v>
      </c>
      <c r="T17" s="47">
        <f>SUM(T4:T16)</f>
        <v>0</v>
      </c>
      <c r="U17" s="47">
        <f>SUM(U4:U16)</f>
        <v>0</v>
      </c>
      <c r="V17" s="48" t="e">
        <f t="shared" si="6"/>
        <v>#DIV/0!</v>
      </c>
      <c r="W17" s="47">
        <f>SUM(W4:W16)</f>
        <v>0</v>
      </c>
      <c r="X17" s="47">
        <f>SUM(X4:X16)</f>
        <v>0</v>
      </c>
      <c r="Y17" s="48" t="e">
        <f t="shared" si="7"/>
        <v>#DIV/0!</v>
      </c>
      <c r="Z17" s="47">
        <f>SUM(Z4:Z16)</f>
        <v>0</v>
      </c>
      <c r="AA17" s="47">
        <f>SUM(AA4:AA16)</f>
        <v>0</v>
      </c>
      <c r="AB17" s="48" t="e">
        <f>AA17/Z17</f>
        <v>#DIV/0!</v>
      </c>
      <c r="AC17" s="47">
        <f>SUM(AC4:AC16)</f>
        <v>0</v>
      </c>
      <c r="AD17" s="47">
        <f>SUM(AD4:AD16)</f>
        <v>0</v>
      </c>
      <c r="AE17" s="48" t="e">
        <f>AD17/AC17</f>
        <v>#DIV/0!</v>
      </c>
      <c r="AF17" s="47">
        <f>SUM(AF4:AF16)</f>
        <v>0</v>
      </c>
      <c r="AG17" s="47">
        <f>SUM(AG4:AG16)</f>
        <v>0</v>
      </c>
      <c r="AH17" s="48" t="e">
        <f>AG17/AF17</f>
        <v>#DIV/0!</v>
      </c>
      <c r="AI17" s="47">
        <f>SUM(AI4:AI16)</f>
        <v>0</v>
      </c>
      <c r="AJ17" s="47">
        <f>SUM(AJ4:AJ16)</f>
        <v>0</v>
      </c>
      <c r="AK17" s="48" t="e">
        <f>AJ17/AI17</f>
        <v>#DIV/0!</v>
      </c>
      <c r="AL17" s="47">
        <f>SUM(AL4:AL16)</f>
        <v>1799</v>
      </c>
      <c r="AM17" s="47">
        <f>SUM(AM4:AM16)</f>
        <v>10897</v>
      </c>
      <c r="AN17" s="48">
        <f t="shared" si="14"/>
        <v>6.057254030016676</v>
      </c>
    </row>
  </sheetData>
  <sheetProtection/>
  <mergeCells count="15">
    <mergeCell ref="A1:AN1"/>
    <mergeCell ref="A2:A3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K2:M2"/>
    <mergeCell ref="N2:P2"/>
    <mergeCell ref="Q2:S2"/>
    <mergeCell ref="AL2:A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5.8515625" style="62" customWidth="1"/>
    <col min="2" max="10" width="9.140625" style="62" customWidth="1"/>
    <col min="11" max="13" width="9.140625" style="66" customWidth="1"/>
    <col min="14" max="16384" width="9.00390625" style="62" customWidth="1"/>
  </cols>
  <sheetData>
    <row r="1" spans="1:13" s="53" customFormat="1" ht="30" customHeight="1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54" customFormat="1" ht="15.75" customHeight="1">
      <c r="A2" s="134" t="s">
        <v>0</v>
      </c>
      <c r="B2" s="137" t="s">
        <v>4</v>
      </c>
      <c r="C2" s="137"/>
      <c r="D2" s="137"/>
      <c r="E2" s="137" t="s">
        <v>5</v>
      </c>
      <c r="F2" s="137"/>
      <c r="G2" s="137"/>
      <c r="H2" s="137" t="s">
        <v>16</v>
      </c>
      <c r="I2" s="137"/>
      <c r="J2" s="137"/>
      <c r="K2" s="128" t="s">
        <v>30</v>
      </c>
      <c r="L2" s="129"/>
      <c r="M2" s="130"/>
    </row>
    <row r="3" spans="1:13" s="54" customFormat="1" ht="15.75" customHeigh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1"/>
      <c r="L3" s="132"/>
      <c r="M3" s="133"/>
    </row>
    <row r="4" spans="1:13" s="54" customFormat="1" ht="21">
      <c r="A4" s="136"/>
      <c r="B4" s="67" t="s">
        <v>9</v>
      </c>
      <c r="C4" s="67" t="s">
        <v>17</v>
      </c>
      <c r="D4" s="67" t="s">
        <v>7</v>
      </c>
      <c r="E4" s="67" t="s">
        <v>9</v>
      </c>
      <c r="F4" s="67" t="s">
        <v>17</v>
      </c>
      <c r="G4" s="67" t="s">
        <v>7</v>
      </c>
      <c r="H4" s="67" t="s">
        <v>9</v>
      </c>
      <c r="I4" s="67" t="s">
        <v>17</v>
      </c>
      <c r="J4" s="67" t="s">
        <v>7</v>
      </c>
      <c r="K4" s="67" t="s">
        <v>9</v>
      </c>
      <c r="L4" s="67" t="s">
        <v>17</v>
      </c>
      <c r="M4" s="67" t="s">
        <v>7</v>
      </c>
    </row>
    <row r="5" spans="1:15" ht="21">
      <c r="A5" s="55">
        <v>243162</v>
      </c>
      <c r="B5" s="56">
        <v>27</v>
      </c>
      <c r="C5" s="56">
        <f>D5-B5</f>
        <v>369</v>
      </c>
      <c r="D5" s="57">
        <f>สถิติผู้รับบริการ!E4</f>
        <v>396</v>
      </c>
      <c r="E5" s="58">
        <v>246</v>
      </c>
      <c r="F5" s="58">
        <f>G5-E5</f>
        <v>1954</v>
      </c>
      <c r="G5" s="59">
        <f>สถิติผู้รับบริการ!G4</f>
        <v>2200</v>
      </c>
      <c r="H5" s="56">
        <v>3</v>
      </c>
      <c r="I5" s="56">
        <f>J5-H5</f>
        <v>7</v>
      </c>
      <c r="J5" s="57">
        <f>สถิติผู้รับบริการ!F4</f>
        <v>10</v>
      </c>
      <c r="K5" s="60">
        <f>H5/B5*100</f>
        <v>11.11111111111111</v>
      </c>
      <c r="L5" s="60">
        <f>I5/C5*100</f>
        <v>1.8970189701897018</v>
      </c>
      <c r="M5" s="60">
        <f>J5/D5*100</f>
        <v>2.525252525252525</v>
      </c>
      <c r="N5" s="61"/>
      <c r="O5" s="61"/>
    </row>
    <row r="6" spans="1:13" ht="21">
      <c r="A6" s="55">
        <v>243193</v>
      </c>
      <c r="B6" s="56">
        <v>20</v>
      </c>
      <c r="C6" s="56">
        <f aca="true" t="shared" si="0" ref="C6:C16">D6-B6</f>
        <v>314</v>
      </c>
      <c r="D6" s="57">
        <f>สถิติผู้รับบริการ!E5</f>
        <v>334</v>
      </c>
      <c r="E6" s="58">
        <v>108</v>
      </c>
      <c r="F6" s="58">
        <f aca="true" t="shared" si="1" ref="F6:F16">G6-E6</f>
        <v>1876</v>
      </c>
      <c r="G6" s="59">
        <f>สถิติผู้รับบริการ!G5</f>
        <v>1984</v>
      </c>
      <c r="H6" s="56">
        <v>0</v>
      </c>
      <c r="I6" s="56">
        <f aca="true" t="shared" si="2" ref="I6:I16">J6-H6</f>
        <v>11</v>
      </c>
      <c r="J6" s="57">
        <f>สถิติผู้รับบริการ!F5</f>
        <v>11</v>
      </c>
      <c r="K6" s="60">
        <f aca="true" t="shared" si="3" ref="K6:K17">H6/B6*100</f>
        <v>0</v>
      </c>
      <c r="L6" s="60">
        <f aca="true" t="shared" si="4" ref="L6:L17">I6/C6*100</f>
        <v>3.5031847133757963</v>
      </c>
      <c r="M6" s="60">
        <f aca="true" t="shared" si="5" ref="M6:M17">J6/D6*100</f>
        <v>3.293413173652695</v>
      </c>
    </row>
    <row r="7" spans="1:13" ht="21">
      <c r="A7" s="55">
        <v>243223</v>
      </c>
      <c r="B7" s="58">
        <v>23</v>
      </c>
      <c r="C7" s="56">
        <f t="shared" si="0"/>
        <v>360</v>
      </c>
      <c r="D7" s="57">
        <f>สถิติผู้รับบริการ!E6</f>
        <v>383</v>
      </c>
      <c r="E7" s="58">
        <v>197</v>
      </c>
      <c r="F7" s="58">
        <f t="shared" si="1"/>
        <v>2283</v>
      </c>
      <c r="G7" s="59">
        <f>สถิติผู้รับบริการ!G6</f>
        <v>2480</v>
      </c>
      <c r="H7" s="56">
        <v>2</v>
      </c>
      <c r="I7" s="56">
        <f t="shared" si="2"/>
        <v>10</v>
      </c>
      <c r="J7" s="57">
        <f>สถิติผู้รับบริการ!F6</f>
        <v>12</v>
      </c>
      <c r="K7" s="60">
        <f t="shared" si="3"/>
        <v>8.695652173913043</v>
      </c>
      <c r="L7" s="60">
        <f t="shared" si="4"/>
        <v>2.7777777777777777</v>
      </c>
      <c r="M7" s="60">
        <f t="shared" si="5"/>
        <v>3.1331592689295036</v>
      </c>
    </row>
    <row r="8" spans="1:13" ht="21">
      <c r="A8" s="55">
        <v>243254</v>
      </c>
      <c r="B8" s="58">
        <v>30</v>
      </c>
      <c r="C8" s="56">
        <f t="shared" si="0"/>
        <v>319</v>
      </c>
      <c r="D8" s="57">
        <f>สถิติผู้รับบริการ!E7</f>
        <v>349</v>
      </c>
      <c r="E8" s="58">
        <v>177</v>
      </c>
      <c r="F8" s="58">
        <f t="shared" si="1"/>
        <v>1971</v>
      </c>
      <c r="G8" s="59">
        <f>สถิติผู้รับบริการ!G7</f>
        <v>2148</v>
      </c>
      <c r="H8" s="56">
        <v>2</v>
      </c>
      <c r="I8" s="56">
        <f t="shared" si="2"/>
        <v>10</v>
      </c>
      <c r="J8" s="57">
        <f>สถิติผู้รับบริการ!F7</f>
        <v>12</v>
      </c>
      <c r="K8" s="60">
        <f t="shared" si="3"/>
        <v>6.666666666666667</v>
      </c>
      <c r="L8" s="60">
        <f t="shared" si="4"/>
        <v>3.1347962382445136</v>
      </c>
      <c r="M8" s="60">
        <f t="shared" si="5"/>
        <v>3.4383954154727796</v>
      </c>
    </row>
    <row r="9" spans="1:17" ht="21">
      <c r="A9" s="55">
        <v>243285</v>
      </c>
      <c r="B9" s="58">
        <v>23</v>
      </c>
      <c r="C9" s="56">
        <f t="shared" si="0"/>
        <v>314</v>
      </c>
      <c r="D9" s="57">
        <f>สถิติผู้รับบริการ!E8</f>
        <v>337</v>
      </c>
      <c r="E9" s="58">
        <v>172</v>
      </c>
      <c r="F9" s="58">
        <f t="shared" si="1"/>
        <v>1913</v>
      </c>
      <c r="G9" s="59">
        <f>สถิติผู้รับบริการ!G8</f>
        <v>2085</v>
      </c>
      <c r="H9" s="56">
        <v>2</v>
      </c>
      <c r="I9" s="56">
        <f t="shared" si="2"/>
        <v>10</v>
      </c>
      <c r="J9" s="57">
        <f>สถิติผู้รับบริการ!F8</f>
        <v>12</v>
      </c>
      <c r="K9" s="60">
        <f t="shared" si="3"/>
        <v>8.695652173913043</v>
      </c>
      <c r="L9" s="60">
        <f t="shared" si="4"/>
        <v>3.1847133757961785</v>
      </c>
      <c r="M9" s="60">
        <f t="shared" si="5"/>
        <v>3.5608308605341246</v>
      </c>
      <c r="O9" s="61"/>
      <c r="P9" s="61"/>
      <c r="Q9" s="61"/>
    </row>
    <row r="10" spans="1:17" ht="21">
      <c r="A10" s="55">
        <v>243313</v>
      </c>
      <c r="B10" s="58"/>
      <c r="C10" s="56">
        <f t="shared" si="0"/>
        <v>0</v>
      </c>
      <c r="D10" s="57">
        <f>สถิติผู้รับบริการ!E9</f>
        <v>0</v>
      </c>
      <c r="E10" s="58"/>
      <c r="F10" s="58">
        <f t="shared" si="1"/>
        <v>0</v>
      </c>
      <c r="G10" s="59">
        <f>สถิติผู้รับบริการ!G9</f>
        <v>0</v>
      </c>
      <c r="H10" s="56"/>
      <c r="I10" s="56">
        <f t="shared" si="2"/>
        <v>0</v>
      </c>
      <c r="J10" s="57">
        <f>สถิติผู้รับบริการ!F9</f>
        <v>0</v>
      </c>
      <c r="K10" s="60" t="e">
        <f t="shared" si="3"/>
        <v>#DIV/0!</v>
      </c>
      <c r="L10" s="60" t="e">
        <f t="shared" si="4"/>
        <v>#DIV/0!</v>
      </c>
      <c r="M10" s="60" t="e">
        <f t="shared" si="5"/>
        <v>#DIV/0!</v>
      </c>
      <c r="Q10" s="61"/>
    </row>
    <row r="11" spans="1:15" ht="21">
      <c r="A11" s="55">
        <v>243344</v>
      </c>
      <c r="B11" s="58"/>
      <c r="C11" s="56">
        <f t="shared" si="0"/>
        <v>0</v>
      </c>
      <c r="D11" s="57">
        <f>สถิติผู้รับบริการ!E10</f>
        <v>0</v>
      </c>
      <c r="E11" s="58"/>
      <c r="F11" s="58">
        <f t="shared" si="1"/>
        <v>0</v>
      </c>
      <c r="G11" s="59">
        <f>สถิติผู้รับบริการ!G10</f>
        <v>0</v>
      </c>
      <c r="H11" s="56"/>
      <c r="I11" s="56">
        <f t="shared" si="2"/>
        <v>0</v>
      </c>
      <c r="J11" s="57">
        <f>สถิติผู้รับบริการ!F10</f>
        <v>0</v>
      </c>
      <c r="K11" s="60" t="e">
        <f t="shared" si="3"/>
        <v>#DIV/0!</v>
      </c>
      <c r="L11" s="60" t="e">
        <f t="shared" si="4"/>
        <v>#DIV/0!</v>
      </c>
      <c r="M11" s="60" t="e">
        <f t="shared" si="5"/>
        <v>#DIV/0!</v>
      </c>
      <c r="O11" s="61"/>
    </row>
    <row r="12" spans="1:13" ht="21">
      <c r="A12" s="55">
        <v>243374</v>
      </c>
      <c r="B12" s="58"/>
      <c r="C12" s="56">
        <f t="shared" si="0"/>
        <v>0</v>
      </c>
      <c r="D12" s="57">
        <f>สถิติผู้รับบริการ!E11</f>
        <v>0</v>
      </c>
      <c r="E12" s="63"/>
      <c r="F12" s="58">
        <f t="shared" si="1"/>
        <v>0</v>
      </c>
      <c r="G12" s="59">
        <f>สถิติผู้รับบริการ!G11</f>
        <v>0</v>
      </c>
      <c r="H12" s="56"/>
      <c r="I12" s="56">
        <f t="shared" si="2"/>
        <v>0</v>
      </c>
      <c r="J12" s="57">
        <f>สถิติผู้รับบริการ!F11</f>
        <v>0</v>
      </c>
      <c r="K12" s="60" t="e">
        <f t="shared" si="3"/>
        <v>#DIV/0!</v>
      </c>
      <c r="L12" s="60" t="e">
        <f t="shared" si="4"/>
        <v>#DIV/0!</v>
      </c>
      <c r="M12" s="60" t="e">
        <f t="shared" si="5"/>
        <v>#DIV/0!</v>
      </c>
    </row>
    <row r="13" spans="1:13" ht="21">
      <c r="A13" s="55">
        <v>243405</v>
      </c>
      <c r="B13" s="58"/>
      <c r="C13" s="56">
        <f t="shared" si="0"/>
        <v>0</v>
      </c>
      <c r="D13" s="57">
        <f>สถิติผู้รับบริการ!E12</f>
        <v>0</v>
      </c>
      <c r="E13" s="63"/>
      <c r="F13" s="58">
        <f t="shared" si="1"/>
        <v>0</v>
      </c>
      <c r="G13" s="59">
        <f>สถิติผู้รับบริการ!G12</f>
        <v>0</v>
      </c>
      <c r="H13" s="56"/>
      <c r="I13" s="56">
        <f t="shared" si="2"/>
        <v>0</v>
      </c>
      <c r="J13" s="57">
        <f>สถิติผู้รับบริการ!F12</f>
        <v>0</v>
      </c>
      <c r="K13" s="60" t="e">
        <f t="shared" si="3"/>
        <v>#DIV/0!</v>
      </c>
      <c r="L13" s="60" t="e">
        <f t="shared" si="4"/>
        <v>#DIV/0!</v>
      </c>
      <c r="M13" s="60" t="e">
        <f t="shared" si="5"/>
        <v>#DIV/0!</v>
      </c>
    </row>
    <row r="14" spans="1:13" ht="21">
      <c r="A14" s="55">
        <v>243435</v>
      </c>
      <c r="B14" s="58"/>
      <c r="C14" s="56">
        <f t="shared" si="0"/>
        <v>0</v>
      </c>
      <c r="D14" s="57">
        <f>สถิติผู้รับบริการ!E13</f>
        <v>0</v>
      </c>
      <c r="E14" s="63"/>
      <c r="F14" s="58">
        <f t="shared" si="1"/>
        <v>0</v>
      </c>
      <c r="G14" s="59">
        <f>สถิติผู้รับบริการ!G13</f>
        <v>0</v>
      </c>
      <c r="H14" s="56"/>
      <c r="I14" s="56">
        <f t="shared" si="2"/>
        <v>0</v>
      </c>
      <c r="J14" s="57">
        <f>สถิติผู้รับบริการ!F13</f>
        <v>0</v>
      </c>
      <c r="K14" s="60" t="e">
        <f t="shared" si="3"/>
        <v>#DIV/0!</v>
      </c>
      <c r="L14" s="60" t="e">
        <f t="shared" si="4"/>
        <v>#DIV/0!</v>
      </c>
      <c r="M14" s="60" t="e">
        <f t="shared" si="5"/>
        <v>#DIV/0!</v>
      </c>
    </row>
    <row r="15" spans="1:13" ht="21">
      <c r="A15" s="55">
        <v>243466</v>
      </c>
      <c r="B15" s="58"/>
      <c r="C15" s="56">
        <f t="shared" si="0"/>
        <v>0</v>
      </c>
      <c r="D15" s="57">
        <f>สถิติผู้รับบริการ!E14</f>
        <v>0</v>
      </c>
      <c r="E15" s="63"/>
      <c r="F15" s="58">
        <f t="shared" si="1"/>
        <v>0</v>
      </c>
      <c r="G15" s="59">
        <f>สถิติผู้รับบริการ!G14</f>
        <v>0</v>
      </c>
      <c r="H15" s="56"/>
      <c r="I15" s="56">
        <f t="shared" si="2"/>
        <v>0</v>
      </c>
      <c r="J15" s="57">
        <f>สถิติผู้รับบริการ!F14</f>
        <v>0</v>
      </c>
      <c r="K15" s="64" t="e">
        <f t="shared" si="3"/>
        <v>#DIV/0!</v>
      </c>
      <c r="L15" s="64" t="e">
        <f t="shared" si="4"/>
        <v>#DIV/0!</v>
      </c>
      <c r="M15" s="64" t="e">
        <f t="shared" si="5"/>
        <v>#DIV/0!</v>
      </c>
    </row>
    <row r="16" spans="1:13" ht="21">
      <c r="A16" s="55">
        <v>243497</v>
      </c>
      <c r="B16" s="58"/>
      <c r="C16" s="56">
        <f t="shared" si="0"/>
        <v>0</v>
      </c>
      <c r="D16" s="57">
        <f>สถิติผู้รับบริการ!E15</f>
        <v>0</v>
      </c>
      <c r="E16" s="63"/>
      <c r="F16" s="58">
        <f t="shared" si="1"/>
        <v>0</v>
      </c>
      <c r="G16" s="59">
        <f>สถิติผู้รับบริการ!G15</f>
        <v>0</v>
      </c>
      <c r="H16" s="56"/>
      <c r="I16" s="56">
        <f t="shared" si="2"/>
        <v>0</v>
      </c>
      <c r="J16" s="57">
        <f>สถิติผู้รับบริการ!F15</f>
        <v>0</v>
      </c>
      <c r="K16" s="64" t="e">
        <f t="shared" si="3"/>
        <v>#DIV/0!</v>
      </c>
      <c r="L16" s="64" t="e">
        <f t="shared" si="4"/>
        <v>#DIV/0!</v>
      </c>
      <c r="M16" s="64" t="e">
        <f t="shared" si="5"/>
        <v>#DIV/0!</v>
      </c>
    </row>
    <row r="17" spans="1:13" s="65" customFormat="1" ht="30" customHeight="1">
      <c r="A17" s="68" t="s">
        <v>7</v>
      </c>
      <c r="B17" s="68">
        <f>SUM(B5:B16)</f>
        <v>123</v>
      </c>
      <c r="C17" s="68">
        <f aca="true" t="shared" si="6" ref="C17:J17">SUM(C5:C16)</f>
        <v>1676</v>
      </c>
      <c r="D17" s="68">
        <f>SUM(D5:D16)</f>
        <v>1799</v>
      </c>
      <c r="E17" s="68">
        <f t="shared" si="6"/>
        <v>900</v>
      </c>
      <c r="F17" s="69">
        <f>SUM(F5:F16)</f>
        <v>9997</v>
      </c>
      <c r="G17" s="69">
        <f>G5+G6+G7+G8+G9+G10+G11+G12+G13+G14+G15+G16</f>
        <v>10897</v>
      </c>
      <c r="H17" s="69">
        <f>SUM(H5:H16)</f>
        <v>9</v>
      </c>
      <c r="I17" s="68">
        <f t="shared" si="6"/>
        <v>48</v>
      </c>
      <c r="J17" s="68">
        <f t="shared" si="6"/>
        <v>57</v>
      </c>
      <c r="K17" s="70">
        <f t="shared" si="3"/>
        <v>7.317073170731707</v>
      </c>
      <c r="L17" s="70">
        <f t="shared" si="4"/>
        <v>2.863961813842482</v>
      </c>
      <c r="M17" s="70">
        <f t="shared" si="5"/>
        <v>3.168426903835464</v>
      </c>
    </row>
    <row r="19" ht="21">
      <c r="E19" s="61"/>
    </row>
  </sheetData>
  <sheetProtection/>
  <mergeCells count="6">
    <mergeCell ref="A1:M1"/>
    <mergeCell ref="K2:M3"/>
    <mergeCell ref="A2:A4"/>
    <mergeCell ref="E2:G3"/>
    <mergeCell ref="B2:D3"/>
    <mergeCell ref="H2:J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ignoredErrors>
    <ignoredError sqref="G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workbookViewId="0" topLeftCell="A1">
      <pane xSplit="10" ySplit="8" topLeftCell="K9" activePane="bottomRight" state="frozen"/>
      <selection pane="topLeft" activeCell="A1" sqref="A1"/>
      <selection pane="topRight" activeCell="K1" sqref="K1"/>
      <selection pane="bottomLeft" activeCell="A8" sqref="A8"/>
      <selection pane="bottomRight" activeCell="I10" sqref="I10"/>
    </sheetView>
  </sheetViews>
  <sheetFormatPr defaultColWidth="9.140625" defaultRowHeight="15"/>
  <cols>
    <col min="1" max="1" width="30.7109375" style="79" customWidth="1"/>
    <col min="2" max="40" width="8.7109375" style="79" customWidth="1"/>
    <col min="41" max="16384" width="9.00390625" style="79" customWidth="1"/>
  </cols>
  <sheetData>
    <row r="1" spans="1:40" s="78" customFormat="1" ht="31.5" customHeight="1">
      <c r="A1" s="153" t="s">
        <v>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5"/>
    </row>
    <row r="2" spans="1:40" s="78" customFormat="1" ht="26.25" customHeight="1">
      <c r="A2" s="147" t="s">
        <v>37</v>
      </c>
      <c r="B2" s="150">
        <v>243162</v>
      </c>
      <c r="C2" s="151"/>
      <c r="D2" s="152"/>
      <c r="E2" s="150">
        <v>243193</v>
      </c>
      <c r="F2" s="151"/>
      <c r="G2" s="152"/>
      <c r="H2" s="150">
        <v>243223</v>
      </c>
      <c r="I2" s="151"/>
      <c r="J2" s="152"/>
      <c r="K2" s="150">
        <v>243254</v>
      </c>
      <c r="L2" s="151"/>
      <c r="M2" s="152"/>
      <c r="N2" s="150">
        <v>243285</v>
      </c>
      <c r="O2" s="151"/>
      <c r="P2" s="152"/>
      <c r="Q2" s="150">
        <v>243313</v>
      </c>
      <c r="R2" s="151"/>
      <c r="S2" s="152"/>
      <c r="T2" s="150">
        <v>243344</v>
      </c>
      <c r="U2" s="151"/>
      <c r="V2" s="152"/>
      <c r="W2" s="150">
        <v>243374</v>
      </c>
      <c r="X2" s="151"/>
      <c r="Y2" s="152"/>
      <c r="Z2" s="150">
        <v>243405</v>
      </c>
      <c r="AA2" s="151"/>
      <c r="AB2" s="152"/>
      <c r="AC2" s="150">
        <v>243435</v>
      </c>
      <c r="AD2" s="151"/>
      <c r="AE2" s="152"/>
      <c r="AF2" s="150">
        <v>243466</v>
      </c>
      <c r="AG2" s="151"/>
      <c r="AH2" s="152"/>
      <c r="AI2" s="150">
        <v>243497</v>
      </c>
      <c r="AJ2" s="151"/>
      <c r="AK2" s="152"/>
      <c r="AL2" s="150" t="s">
        <v>7</v>
      </c>
      <c r="AM2" s="151"/>
      <c r="AN2" s="152"/>
    </row>
    <row r="3" spans="1:40" s="78" customFormat="1" ht="27" customHeight="1">
      <c r="A3" s="148"/>
      <c r="B3" s="146" t="s">
        <v>52</v>
      </c>
      <c r="C3" s="146"/>
      <c r="D3" s="146"/>
      <c r="E3" s="156" t="s">
        <v>52</v>
      </c>
      <c r="F3" s="157"/>
      <c r="G3" s="158"/>
      <c r="H3" s="156" t="s">
        <v>52</v>
      </c>
      <c r="I3" s="157"/>
      <c r="J3" s="158"/>
      <c r="K3" s="156" t="s">
        <v>52</v>
      </c>
      <c r="L3" s="157"/>
      <c r="M3" s="158"/>
      <c r="N3" s="156" t="s">
        <v>52</v>
      </c>
      <c r="O3" s="157"/>
      <c r="P3" s="158"/>
      <c r="Q3" s="156" t="s">
        <v>52</v>
      </c>
      <c r="R3" s="157"/>
      <c r="S3" s="158"/>
      <c r="T3" s="156" t="s">
        <v>52</v>
      </c>
      <c r="U3" s="157"/>
      <c r="V3" s="158"/>
      <c r="W3" s="156" t="s">
        <v>52</v>
      </c>
      <c r="X3" s="157"/>
      <c r="Y3" s="158"/>
      <c r="Z3" s="156" t="s">
        <v>52</v>
      </c>
      <c r="AA3" s="157"/>
      <c r="AB3" s="158"/>
      <c r="AC3" s="156" t="s">
        <v>52</v>
      </c>
      <c r="AD3" s="157"/>
      <c r="AE3" s="158"/>
      <c r="AF3" s="156" t="s">
        <v>52</v>
      </c>
      <c r="AG3" s="157"/>
      <c r="AH3" s="158"/>
      <c r="AI3" s="156" t="s">
        <v>52</v>
      </c>
      <c r="AJ3" s="157"/>
      <c r="AK3" s="158"/>
      <c r="AL3" s="156" t="s">
        <v>52</v>
      </c>
      <c r="AM3" s="157"/>
      <c r="AN3" s="158"/>
    </row>
    <row r="4" spans="1:40" s="78" customFormat="1" ht="48.75" customHeight="1">
      <c r="A4" s="149"/>
      <c r="B4" s="83" t="s">
        <v>50</v>
      </c>
      <c r="C4" s="83" t="s">
        <v>51</v>
      </c>
      <c r="D4" s="82" t="s">
        <v>7</v>
      </c>
      <c r="E4" s="83" t="s">
        <v>50</v>
      </c>
      <c r="F4" s="83" t="s">
        <v>51</v>
      </c>
      <c r="G4" s="82" t="s">
        <v>7</v>
      </c>
      <c r="H4" s="83" t="s">
        <v>50</v>
      </c>
      <c r="I4" s="83" t="s">
        <v>51</v>
      </c>
      <c r="J4" s="82" t="s">
        <v>7</v>
      </c>
      <c r="K4" s="83" t="s">
        <v>50</v>
      </c>
      <c r="L4" s="83" t="s">
        <v>51</v>
      </c>
      <c r="M4" s="82" t="s">
        <v>7</v>
      </c>
      <c r="N4" s="83" t="s">
        <v>50</v>
      </c>
      <c r="O4" s="83" t="s">
        <v>51</v>
      </c>
      <c r="P4" s="82" t="s">
        <v>7</v>
      </c>
      <c r="Q4" s="83" t="s">
        <v>50</v>
      </c>
      <c r="R4" s="83" t="s">
        <v>51</v>
      </c>
      <c r="S4" s="82" t="s">
        <v>7</v>
      </c>
      <c r="T4" s="83" t="s">
        <v>50</v>
      </c>
      <c r="U4" s="83" t="s">
        <v>51</v>
      </c>
      <c r="V4" s="82" t="s">
        <v>7</v>
      </c>
      <c r="W4" s="83" t="s">
        <v>50</v>
      </c>
      <c r="X4" s="83" t="s">
        <v>51</v>
      </c>
      <c r="Y4" s="82" t="s">
        <v>7</v>
      </c>
      <c r="Z4" s="83" t="s">
        <v>50</v>
      </c>
      <c r="AA4" s="83" t="s">
        <v>51</v>
      </c>
      <c r="AB4" s="82" t="s">
        <v>7</v>
      </c>
      <c r="AC4" s="83" t="s">
        <v>50</v>
      </c>
      <c r="AD4" s="83" t="s">
        <v>51</v>
      </c>
      <c r="AE4" s="82" t="s">
        <v>7</v>
      </c>
      <c r="AF4" s="83" t="s">
        <v>50</v>
      </c>
      <c r="AG4" s="83" t="s">
        <v>51</v>
      </c>
      <c r="AH4" s="82" t="s">
        <v>7</v>
      </c>
      <c r="AI4" s="83" t="s">
        <v>50</v>
      </c>
      <c r="AJ4" s="83" t="s">
        <v>51</v>
      </c>
      <c r="AK4" s="82" t="s">
        <v>7</v>
      </c>
      <c r="AL4" s="83" t="s">
        <v>50</v>
      </c>
      <c r="AM4" s="83" t="s">
        <v>51</v>
      </c>
      <c r="AN4" s="82" t="s">
        <v>7</v>
      </c>
    </row>
    <row r="5" spans="1:40" ht="21">
      <c r="A5" s="84" t="s">
        <v>38</v>
      </c>
      <c r="B5" s="85">
        <v>5686</v>
      </c>
      <c r="C5" s="85">
        <v>1952</v>
      </c>
      <c r="D5" s="86">
        <f>B5+C5</f>
        <v>7638</v>
      </c>
      <c r="E5" s="85">
        <v>6384</v>
      </c>
      <c r="F5" s="85">
        <v>1844</v>
      </c>
      <c r="G5" s="86">
        <f>E5+F5</f>
        <v>8228</v>
      </c>
      <c r="H5" s="85">
        <v>6121</v>
      </c>
      <c r="I5" s="85">
        <v>1792</v>
      </c>
      <c r="J5" s="86">
        <f>H5+I5</f>
        <v>7913</v>
      </c>
      <c r="K5" s="87">
        <v>6841</v>
      </c>
      <c r="L5" s="85">
        <v>1896</v>
      </c>
      <c r="M5" s="86">
        <f>K5+L5</f>
        <v>8737</v>
      </c>
      <c r="N5" s="85">
        <v>6591</v>
      </c>
      <c r="O5" s="85">
        <v>1787</v>
      </c>
      <c r="P5" s="86">
        <f>N5+O5</f>
        <v>8378</v>
      </c>
      <c r="Q5" s="85"/>
      <c r="R5" s="85"/>
      <c r="S5" s="86">
        <f>Q5+R5</f>
        <v>0</v>
      </c>
      <c r="T5" s="85"/>
      <c r="U5" s="85"/>
      <c r="V5" s="86">
        <f>T5+U5</f>
        <v>0</v>
      </c>
      <c r="W5" s="85"/>
      <c r="X5" s="85"/>
      <c r="Y5" s="86">
        <f>W5+X5</f>
        <v>0</v>
      </c>
      <c r="Z5" s="85"/>
      <c r="AA5" s="85"/>
      <c r="AB5" s="86">
        <f>Z5+AA5</f>
        <v>0</v>
      </c>
      <c r="AC5" s="85"/>
      <c r="AD5" s="85"/>
      <c r="AE5" s="86">
        <f>SUM(AC5:AD5)</f>
        <v>0</v>
      </c>
      <c r="AF5" s="85"/>
      <c r="AG5" s="85"/>
      <c r="AH5" s="86">
        <f>AF5+AG5</f>
        <v>0</v>
      </c>
      <c r="AI5" s="85"/>
      <c r="AJ5" s="85"/>
      <c r="AK5" s="86">
        <f>AI5+AJ5</f>
        <v>0</v>
      </c>
      <c r="AL5" s="85">
        <f>B5+E5+H5+K5+N5+Q5+T5+W5+Z5+AC5+AF5+AI5</f>
        <v>31623</v>
      </c>
      <c r="AM5" s="85">
        <f>C5+F5+I5+L5+O5+R5+U5+X5+AA5+AD5+AG5+AJ5</f>
        <v>9271</v>
      </c>
      <c r="AN5" s="86">
        <f>AL5+AM5</f>
        <v>40894</v>
      </c>
    </row>
    <row r="6" spans="1:40" ht="21">
      <c r="A6" s="84" t="s">
        <v>39</v>
      </c>
      <c r="B6" s="84">
        <v>172</v>
      </c>
      <c r="C6" s="85">
        <v>63</v>
      </c>
      <c r="D6" s="86">
        <f aca="true" t="shared" si="0" ref="D6:D25">B6+C6</f>
        <v>235</v>
      </c>
      <c r="E6" s="84">
        <v>167</v>
      </c>
      <c r="F6" s="85">
        <v>57</v>
      </c>
      <c r="G6" s="86">
        <f aca="true" t="shared" si="1" ref="G6:G25">E6+F6</f>
        <v>224</v>
      </c>
      <c r="H6" s="84">
        <v>215</v>
      </c>
      <c r="I6" s="85">
        <v>54</v>
      </c>
      <c r="J6" s="86">
        <f aca="true" t="shared" si="2" ref="J6:J25">H6+I6</f>
        <v>269</v>
      </c>
      <c r="K6" s="84">
        <v>181</v>
      </c>
      <c r="L6" s="85">
        <v>49</v>
      </c>
      <c r="M6" s="86">
        <f aca="true" t="shared" si="3" ref="M6:M25">K6+L6</f>
        <v>230</v>
      </c>
      <c r="N6" s="84">
        <v>338</v>
      </c>
      <c r="O6" s="85">
        <v>55</v>
      </c>
      <c r="P6" s="86">
        <f aca="true" t="shared" si="4" ref="P6:P22">N6+O6</f>
        <v>393</v>
      </c>
      <c r="Q6" s="84"/>
      <c r="R6" s="85"/>
      <c r="S6" s="86">
        <f aca="true" t="shared" si="5" ref="S6:S25">Q6+R6</f>
        <v>0</v>
      </c>
      <c r="T6" s="84"/>
      <c r="U6" s="85"/>
      <c r="V6" s="86">
        <f aca="true" t="shared" si="6" ref="V6:V25">T6+U6</f>
        <v>0</v>
      </c>
      <c r="W6" s="84"/>
      <c r="X6" s="85"/>
      <c r="Y6" s="86">
        <f aca="true" t="shared" si="7" ref="Y6:Y25">W6+X6</f>
        <v>0</v>
      </c>
      <c r="Z6" s="84"/>
      <c r="AA6" s="85"/>
      <c r="AB6" s="86">
        <f aca="true" t="shared" si="8" ref="AB6:AB25">Z6+AA6</f>
        <v>0</v>
      </c>
      <c r="AC6" s="84"/>
      <c r="AD6" s="85"/>
      <c r="AE6" s="86">
        <f aca="true" t="shared" si="9" ref="AE6:AE25">SUM(AC6:AD6)</f>
        <v>0</v>
      </c>
      <c r="AF6" s="84"/>
      <c r="AG6" s="85"/>
      <c r="AH6" s="86">
        <f aca="true" t="shared" si="10" ref="AH6:AH25">AF6+AG6</f>
        <v>0</v>
      </c>
      <c r="AI6" s="84"/>
      <c r="AJ6" s="85"/>
      <c r="AK6" s="86">
        <f aca="true" t="shared" si="11" ref="AK6:AK25">AI6+AJ6</f>
        <v>0</v>
      </c>
      <c r="AL6" s="85">
        <f aca="true" t="shared" si="12" ref="AL6:AM25">B6+E6+H6+K6+N6+Q6+T6+W6+Z6+AC6+AF6+AI6</f>
        <v>1073</v>
      </c>
      <c r="AM6" s="85">
        <f t="shared" si="12"/>
        <v>278</v>
      </c>
      <c r="AN6" s="86">
        <f aca="true" t="shared" si="13" ref="AN6:AN25">AL6+AM6</f>
        <v>1351</v>
      </c>
    </row>
    <row r="7" spans="1:40" ht="21">
      <c r="A7" s="84" t="s">
        <v>62</v>
      </c>
      <c r="B7" s="142">
        <v>75</v>
      </c>
      <c r="C7" s="143"/>
      <c r="D7" s="86">
        <f t="shared" si="0"/>
        <v>75</v>
      </c>
      <c r="E7" s="142">
        <v>89</v>
      </c>
      <c r="F7" s="143"/>
      <c r="G7" s="86">
        <f t="shared" si="1"/>
        <v>89</v>
      </c>
      <c r="H7" s="88">
        <v>31</v>
      </c>
      <c r="I7" s="89"/>
      <c r="J7" s="86">
        <f t="shared" si="2"/>
        <v>31</v>
      </c>
      <c r="K7" s="90">
        <v>26</v>
      </c>
      <c r="L7" s="89"/>
      <c r="M7" s="86">
        <f t="shared" si="3"/>
        <v>26</v>
      </c>
      <c r="N7" s="90">
        <v>11</v>
      </c>
      <c r="O7" s="89"/>
      <c r="P7" s="86">
        <f t="shared" si="4"/>
        <v>11</v>
      </c>
      <c r="Q7" s="90"/>
      <c r="R7" s="89"/>
      <c r="S7" s="86">
        <f t="shared" si="5"/>
        <v>0</v>
      </c>
      <c r="T7" s="90"/>
      <c r="U7" s="89"/>
      <c r="V7" s="86">
        <f t="shared" si="6"/>
        <v>0</v>
      </c>
      <c r="W7" s="90"/>
      <c r="X7" s="89"/>
      <c r="Y7" s="86">
        <f t="shared" si="7"/>
        <v>0</v>
      </c>
      <c r="Z7" s="90"/>
      <c r="AA7" s="89"/>
      <c r="AB7" s="86">
        <f t="shared" si="8"/>
        <v>0</v>
      </c>
      <c r="AC7" s="90"/>
      <c r="AD7" s="89"/>
      <c r="AE7" s="86">
        <f t="shared" si="9"/>
        <v>0</v>
      </c>
      <c r="AF7" s="88"/>
      <c r="AG7" s="89"/>
      <c r="AH7" s="86">
        <f t="shared" si="10"/>
        <v>0</v>
      </c>
      <c r="AI7" s="90"/>
      <c r="AJ7" s="89"/>
      <c r="AK7" s="86">
        <f t="shared" si="11"/>
        <v>0</v>
      </c>
      <c r="AL7" s="85">
        <f t="shared" si="12"/>
        <v>232</v>
      </c>
      <c r="AM7" s="85">
        <f t="shared" si="12"/>
        <v>0</v>
      </c>
      <c r="AN7" s="86">
        <f t="shared" si="13"/>
        <v>232</v>
      </c>
    </row>
    <row r="8" spans="1:40" ht="21">
      <c r="A8" s="84" t="s">
        <v>60</v>
      </c>
      <c r="B8" s="144">
        <v>1959</v>
      </c>
      <c r="C8" s="145"/>
      <c r="D8" s="86">
        <f t="shared" si="0"/>
        <v>1959</v>
      </c>
      <c r="E8" s="142">
        <v>2696</v>
      </c>
      <c r="F8" s="143"/>
      <c r="G8" s="86">
        <f t="shared" si="1"/>
        <v>2696</v>
      </c>
      <c r="H8" s="91">
        <v>2036</v>
      </c>
      <c r="I8" s="92"/>
      <c r="J8" s="86">
        <f t="shared" si="2"/>
        <v>2036</v>
      </c>
      <c r="K8" s="91">
        <v>1070</v>
      </c>
      <c r="L8" s="92"/>
      <c r="M8" s="86">
        <f t="shared" si="3"/>
        <v>1070</v>
      </c>
      <c r="N8" s="91">
        <v>709</v>
      </c>
      <c r="O8" s="92"/>
      <c r="P8" s="86">
        <f t="shared" si="4"/>
        <v>709</v>
      </c>
      <c r="Q8" s="90"/>
      <c r="R8" s="93"/>
      <c r="S8" s="86">
        <f t="shared" si="5"/>
        <v>0</v>
      </c>
      <c r="T8" s="94"/>
      <c r="U8" s="92"/>
      <c r="V8" s="86">
        <f t="shared" si="6"/>
        <v>0</v>
      </c>
      <c r="W8" s="94"/>
      <c r="X8" s="92"/>
      <c r="Y8" s="86">
        <f>W8+X8</f>
        <v>0</v>
      </c>
      <c r="Z8" s="94"/>
      <c r="AA8" s="92"/>
      <c r="AB8" s="86">
        <f t="shared" si="8"/>
        <v>0</v>
      </c>
      <c r="AC8" s="91"/>
      <c r="AD8" s="92"/>
      <c r="AE8" s="86">
        <f>SUM(AC8:AD8)</f>
        <v>0</v>
      </c>
      <c r="AF8" s="91"/>
      <c r="AG8" s="92"/>
      <c r="AH8" s="86">
        <f>AF8+AG8</f>
        <v>0</v>
      </c>
      <c r="AI8" s="91"/>
      <c r="AJ8" s="92"/>
      <c r="AK8" s="86">
        <f>AI8+AJ8</f>
        <v>0</v>
      </c>
      <c r="AL8" s="85">
        <f>B8+E8+H8+K8+N8+Q8+T8+W8+Z8+AC8+AF8+AI8</f>
        <v>8470</v>
      </c>
      <c r="AM8" s="85">
        <f>C8+F8+I8+L8+O8+R8+U8+X8+AA8+AD8+AG8+AJ8</f>
        <v>0</v>
      </c>
      <c r="AN8" s="86">
        <f>AL8+AM8</f>
        <v>8470</v>
      </c>
    </row>
    <row r="9" spans="1:40" ht="21">
      <c r="A9" s="84" t="s">
        <v>61</v>
      </c>
      <c r="B9" s="138">
        <v>404</v>
      </c>
      <c r="C9" s="139"/>
      <c r="D9" s="86">
        <f t="shared" si="0"/>
        <v>404</v>
      </c>
      <c r="E9" s="140">
        <v>1626</v>
      </c>
      <c r="F9" s="141"/>
      <c r="G9" s="86">
        <f t="shared" si="1"/>
        <v>1626</v>
      </c>
      <c r="H9" s="95">
        <v>5315</v>
      </c>
      <c r="I9" s="96"/>
      <c r="J9" s="86">
        <f t="shared" si="2"/>
        <v>5315</v>
      </c>
      <c r="K9" s="96">
        <v>1330</v>
      </c>
      <c r="L9" s="96"/>
      <c r="M9" s="86">
        <f t="shared" si="3"/>
        <v>1330</v>
      </c>
      <c r="N9" s="96">
        <v>494</v>
      </c>
      <c r="O9" s="86"/>
      <c r="P9" s="86">
        <f t="shared" si="4"/>
        <v>494</v>
      </c>
      <c r="Q9" s="97"/>
      <c r="R9" s="97"/>
      <c r="S9" s="86">
        <f t="shared" si="5"/>
        <v>0</v>
      </c>
      <c r="T9" s="85"/>
      <c r="U9" s="84"/>
      <c r="V9" s="86">
        <f t="shared" si="6"/>
        <v>0</v>
      </c>
      <c r="W9" s="85"/>
      <c r="X9" s="84"/>
      <c r="Y9" s="86">
        <f t="shared" si="7"/>
        <v>0</v>
      </c>
      <c r="Z9" s="94"/>
      <c r="AA9" s="98"/>
      <c r="AB9" s="86">
        <f t="shared" si="8"/>
        <v>0</v>
      </c>
      <c r="AC9" s="84"/>
      <c r="AD9" s="84"/>
      <c r="AE9" s="86">
        <f t="shared" si="9"/>
        <v>0</v>
      </c>
      <c r="AF9" s="95"/>
      <c r="AG9" s="96"/>
      <c r="AH9" s="86">
        <f t="shared" si="10"/>
        <v>0</v>
      </c>
      <c r="AI9" s="84"/>
      <c r="AJ9" s="84"/>
      <c r="AK9" s="86">
        <f t="shared" si="11"/>
        <v>0</v>
      </c>
      <c r="AL9" s="85">
        <f t="shared" si="12"/>
        <v>9169</v>
      </c>
      <c r="AM9" s="85">
        <f t="shared" si="12"/>
        <v>0</v>
      </c>
      <c r="AN9" s="86">
        <f t="shared" si="13"/>
        <v>9169</v>
      </c>
    </row>
    <row r="10" spans="1:40" ht="21">
      <c r="A10" s="84" t="s">
        <v>40</v>
      </c>
      <c r="B10" s="84">
        <v>767</v>
      </c>
      <c r="C10" s="84"/>
      <c r="D10" s="86">
        <f t="shared" si="0"/>
        <v>767</v>
      </c>
      <c r="E10" s="84">
        <v>713</v>
      </c>
      <c r="F10" s="84"/>
      <c r="G10" s="86">
        <f t="shared" si="1"/>
        <v>713</v>
      </c>
      <c r="H10" s="99">
        <v>635</v>
      </c>
      <c r="I10" s="84"/>
      <c r="J10" s="86">
        <f t="shared" si="2"/>
        <v>635</v>
      </c>
      <c r="K10" s="84">
        <v>828</v>
      </c>
      <c r="L10" s="84"/>
      <c r="M10" s="86">
        <f t="shared" si="3"/>
        <v>828</v>
      </c>
      <c r="N10" s="84">
        <v>983</v>
      </c>
      <c r="O10" s="84"/>
      <c r="P10" s="86">
        <f t="shared" si="4"/>
        <v>983</v>
      </c>
      <c r="Q10" s="84"/>
      <c r="R10" s="84"/>
      <c r="S10" s="86">
        <f t="shared" si="5"/>
        <v>0</v>
      </c>
      <c r="T10" s="84"/>
      <c r="U10" s="84"/>
      <c r="V10" s="86">
        <f t="shared" si="6"/>
        <v>0</v>
      </c>
      <c r="W10" s="84"/>
      <c r="X10" s="84"/>
      <c r="Y10" s="86">
        <f t="shared" si="7"/>
        <v>0</v>
      </c>
      <c r="Z10" s="84"/>
      <c r="AA10" s="84"/>
      <c r="AB10" s="86">
        <f t="shared" si="8"/>
        <v>0</v>
      </c>
      <c r="AC10" s="84"/>
      <c r="AD10" s="84"/>
      <c r="AE10" s="86">
        <f t="shared" si="9"/>
        <v>0</v>
      </c>
      <c r="AF10" s="99"/>
      <c r="AG10" s="84"/>
      <c r="AH10" s="86">
        <f t="shared" si="10"/>
        <v>0</v>
      </c>
      <c r="AI10" s="84"/>
      <c r="AJ10" s="84"/>
      <c r="AK10" s="86">
        <f t="shared" si="11"/>
        <v>0</v>
      </c>
      <c r="AL10" s="85">
        <f t="shared" si="12"/>
        <v>3926</v>
      </c>
      <c r="AM10" s="85">
        <f t="shared" si="12"/>
        <v>0</v>
      </c>
      <c r="AN10" s="86">
        <f t="shared" si="13"/>
        <v>3926</v>
      </c>
    </row>
    <row r="11" spans="1:40" ht="21">
      <c r="A11" s="84" t="s">
        <v>41</v>
      </c>
      <c r="B11" s="84">
        <v>1151</v>
      </c>
      <c r="C11" s="84">
        <v>305</v>
      </c>
      <c r="D11" s="86">
        <f>B11+C11</f>
        <v>1456</v>
      </c>
      <c r="E11" s="84">
        <v>1277</v>
      </c>
      <c r="F11" s="84">
        <v>310</v>
      </c>
      <c r="G11" s="86">
        <f t="shared" si="1"/>
        <v>1587</v>
      </c>
      <c r="H11" s="84">
        <v>1161</v>
      </c>
      <c r="I11" s="84">
        <v>283</v>
      </c>
      <c r="J11" s="86">
        <f t="shared" si="2"/>
        <v>1444</v>
      </c>
      <c r="K11" s="84">
        <v>1340</v>
      </c>
      <c r="L11" s="84">
        <v>312</v>
      </c>
      <c r="M11" s="86">
        <f>K11+L11</f>
        <v>1652</v>
      </c>
      <c r="N11" s="84">
        <v>1111</v>
      </c>
      <c r="O11" s="84">
        <v>289</v>
      </c>
      <c r="P11" s="86">
        <f>N11+O11</f>
        <v>1400</v>
      </c>
      <c r="Q11" s="84"/>
      <c r="R11" s="84"/>
      <c r="S11" s="86">
        <f t="shared" si="5"/>
        <v>0</v>
      </c>
      <c r="T11" s="84"/>
      <c r="U11" s="84"/>
      <c r="V11" s="86">
        <f t="shared" si="6"/>
        <v>0</v>
      </c>
      <c r="W11" s="84"/>
      <c r="X11" s="84"/>
      <c r="Y11" s="86">
        <f t="shared" si="7"/>
        <v>0</v>
      </c>
      <c r="Z11" s="84"/>
      <c r="AA11" s="84"/>
      <c r="AB11" s="86">
        <f t="shared" si="8"/>
        <v>0</v>
      </c>
      <c r="AC11" s="84"/>
      <c r="AD11" s="84"/>
      <c r="AE11" s="86">
        <f t="shared" si="9"/>
        <v>0</v>
      </c>
      <c r="AF11" s="84"/>
      <c r="AG11" s="84"/>
      <c r="AH11" s="86">
        <f t="shared" si="10"/>
        <v>0</v>
      </c>
      <c r="AI11" s="84"/>
      <c r="AJ11" s="84"/>
      <c r="AK11" s="86">
        <f t="shared" si="11"/>
        <v>0</v>
      </c>
      <c r="AL11" s="85">
        <f t="shared" si="12"/>
        <v>6040</v>
      </c>
      <c r="AM11" s="85">
        <f t="shared" si="12"/>
        <v>1499</v>
      </c>
      <c r="AN11" s="86">
        <f t="shared" si="13"/>
        <v>7539</v>
      </c>
    </row>
    <row r="12" spans="1:40" ht="21">
      <c r="A12" s="84" t="s">
        <v>54</v>
      </c>
      <c r="B12" s="84">
        <v>13</v>
      </c>
      <c r="C12" s="84"/>
      <c r="D12" s="86">
        <f>B12+C12</f>
        <v>13</v>
      </c>
      <c r="E12" s="84">
        <v>0</v>
      </c>
      <c r="F12" s="84">
        <v>0</v>
      </c>
      <c r="G12" s="86">
        <f t="shared" si="1"/>
        <v>0</v>
      </c>
      <c r="H12" s="84"/>
      <c r="I12" s="84">
        <v>23</v>
      </c>
      <c r="J12" s="86">
        <f t="shared" si="2"/>
        <v>23</v>
      </c>
      <c r="K12" s="84"/>
      <c r="L12" s="84">
        <v>26</v>
      </c>
      <c r="M12" s="86">
        <f>K12+L12</f>
        <v>26</v>
      </c>
      <c r="N12" s="84"/>
      <c r="O12" s="84">
        <v>18</v>
      </c>
      <c r="P12" s="86">
        <f>N12+O12</f>
        <v>18</v>
      </c>
      <c r="Q12" s="84"/>
      <c r="R12" s="84"/>
      <c r="S12" s="86">
        <f t="shared" si="5"/>
        <v>0</v>
      </c>
      <c r="T12" s="84"/>
      <c r="U12" s="84"/>
      <c r="V12" s="86">
        <f t="shared" si="6"/>
        <v>0</v>
      </c>
      <c r="W12" s="84"/>
      <c r="X12" s="84"/>
      <c r="Y12" s="86">
        <f t="shared" si="7"/>
        <v>0</v>
      </c>
      <c r="Z12" s="84"/>
      <c r="AA12" s="84"/>
      <c r="AB12" s="86">
        <f t="shared" si="8"/>
        <v>0</v>
      </c>
      <c r="AC12" s="84"/>
      <c r="AD12" s="84"/>
      <c r="AE12" s="86">
        <f t="shared" si="9"/>
        <v>0</v>
      </c>
      <c r="AF12" s="84"/>
      <c r="AG12" s="84"/>
      <c r="AH12" s="86">
        <f t="shared" si="10"/>
        <v>0</v>
      </c>
      <c r="AI12" s="84"/>
      <c r="AJ12" s="84"/>
      <c r="AK12" s="86">
        <f t="shared" si="11"/>
        <v>0</v>
      </c>
      <c r="AL12" s="85">
        <f t="shared" si="12"/>
        <v>13</v>
      </c>
      <c r="AM12" s="85">
        <f t="shared" si="12"/>
        <v>67</v>
      </c>
      <c r="AN12" s="86">
        <f t="shared" si="13"/>
        <v>80</v>
      </c>
    </row>
    <row r="13" spans="1:40" ht="21">
      <c r="A13" s="84" t="s">
        <v>55</v>
      </c>
      <c r="B13" s="84">
        <v>113</v>
      </c>
      <c r="C13" s="84"/>
      <c r="D13" s="86">
        <f>B13+C13</f>
        <v>113</v>
      </c>
      <c r="E13" s="90">
        <v>114</v>
      </c>
      <c r="F13" s="93"/>
      <c r="G13" s="86">
        <f t="shared" si="1"/>
        <v>114</v>
      </c>
      <c r="H13" s="84">
        <v>118</v>
      </c>
      <c r="I13" s="84"/>
      <c r="J13" s="86">
        <f t="shared" si="2"/>
        <v>118</v>
      </c>
      <c r="K13" s="84">
        <v>108</v>
      </c>
      <c r="L13" s="84"/>
      <c r="M13" s="86">
        <f>K13+L13</f>
        <v>108</v>
      </c>
      <c r="N13" s="84">
        <v>120</v>
      </c>
      <c r="O13" s="84"/>
      <c r="P13" s="86">
        <f>N13+O13</f>
        <v>120</v>
      </c>
      <c r="Q13" s="84"/>
      <c r="R13" s="84"/>
      <c r="S13" s="86">
        <f t="shared" si="5"/>
        <v>0</v>
      </c>
      <c r="T13" s="84"/>
      <c r="U13" s="84"/>
      <c r="V13" s="86">
        <f t="shared" si="6"/>
        <v>0</v>
      </c>
      <c r="W13" s="84"/>
      <c r="X13" s="84"/>
      <c r="Y13" s="86">
        <f t="shared" si="7"/>
        <v>0</v>
      </c>
      <c r="Z13" s="84"/>
      <c r="AA13" s="84"/>
      <c r="AB13" s="86">
        <f t="shared" si="8"/>
        <v>0</v>
      </c>
      <c r="AC13" s="84"/>
      <c r="AD13" s="84"/>
      <c r="AE13" s="86">
        <f t="shared" si="9"/>
        <v>0</v>
      </c>
      <c r="AF13" s="84"/>
      <c r="AG13" s="84"/>
      <c r="AH13" s="86">
        <f t="shared" si="10"/>
        <v>0</v>
      </c>
      <c r="AI13" s="84"/>
      <c r="AJ13" s="84"/>
      <c r="AK13" s="86">
        <f t="shared" si="11"/>
        <v>0</v>
      </c>
      <c r="AL13" s="85">
        <f t="shared" si="12"/>
        <v>573</v>
      </c>
      <c r="AM13" s="85">
        <f t="shared" si="12"/>
        <v>0</v>
      </c>
      <c r="AN13" s="86">
        <f t="shared" si="13"/>
        <v>573</v>
      </c>
    </row>
    <row r="14" spans="1:40" ht="21">
      <c r="A14" s="84" t="s">
        <v>42</v>
      </c>
      <c r="B14" s="84">
        <v>739</v>
      </c>
      <c r="C14" s="85">
        <v>198</v>
      </c>
      <c r="D14" s="86">
        <f t="shared" si="0"/>
        <v>937</v>
      </c>
      <c r="E14" s="84">
        <v>722</v>
      </c>
      <c r="F14" s="85">
        <v>177</v>
      </c>
      <c r="G14" s="86">
        <f t="shared" si="1"/>
        <v>899</v>
      </c>
      <c r="H14" s="84">
        <v>911</v>
      </c>
      <c r="I14" s="85">
        <v>182</v>
      </c>
      <c r="J14" s="86">
        <f t="shared" si="2"/>
        <v>1093</v>
      </c>
      <c r="K14" s="84">
        <v>1087</v>
      </c>
      <c r="L14" s="85">
        <v>303</v>
      </c>
      <c r="M14" s="86">
        <f t="shared" si="3"/>
        <v>1390</v>
      </c>
      <c r="N14" s="84">
        <v>938</v>
      </c>
      <c r="O14" s="85">
        <v>294</v>
      </c>
      <c r="P14" s="86">
        <f t="shared" si="4"/>
        <v>1232</v>
      </c>
      <c r="Q14" s="84"/>
      <c r="R14" s="85"/>
      <c r="S14" s="86">
        <f t="shared" si="5"/>
        <v>0</v>
      </c>
      <c r="T14" s="84"/>
      <c r="U14" s="85"/>
      <c r="V14" s="86">
        <f t="shared" si="6"/>
        <v>0</v>
      </c>
      <c r="W14" s="84"/>
      <c r="X14" s="85"/>
      <c r="Y14" s="86">
        <f t="shared" si="7"/>
        <v>0</v>
      </c>
      <c r="Z14" s="84"/>
      <c r="AA14" s="85"/>
      <c r="AB14" s="86">
        <f t="shared" si="8"/>
        <v>0</v>
      </c>
      <c r="AC14" s="84"/>
      <c r="AD14" s="85"/>
      <c r="AE14" s="86">
        <f t="shared" si="9"/>
        <v>0</v>
      </c>
      <c r="AF14" s="84"/>
      <c r="AG14" s="85"/>
      <c r="AH14" s="86">
        <f t="shared" si="10"/>
        <v>0</v>
      </c>
      <c r="AI14" s="84"/>
      <c r="AJ14" s="85"/>
      <c r="AK14" s="86">
        <f t="shared" si="11"/>
        <v>0</v>
      </c>
      <c r="AL14" s="85">
        <f t="shared" si="12"/>
        <v>4397</v>
      </c>
      <c r="AM14" s="85">
        <f t="shared" si="12"/>
        <v>1154</v>
      </c>
      <c r="AN14" s="86">
        <f t="shared" si="13"/>
        <v>5551</v>
      </c>
    </row>
    <row r="15" spans="1:40" ht="21">
      <c r="A15" s="84" t="s">
        <v>43</v>
      </c>
      <c r="B15" s="84">
        <v>599</v>
      </c>
      <c r="C15" s="85">
        <v>86</v>
      </c>
      <c r="D15" s="86">
        <f t="shared" si="0"/>
        <v>685</v>
      </c>
      <c r="E15" s="84">
        <v>680</v>
      </c>
      <c r="F15" s="85">
        <v>89</v>
      </c>
      <c r="G15" s="86">
        <f t="shared" si="1"/>
        <v>769</v>
      </c>
      <c r="H15" s="84">
        <v>594</v>
      </c>
      <c r="I15" s="85">
        <v>91</v>
      </c>
      <c r="J15" s="86">
        <f t="shared" si="2"/>
        <v>685</v>
      </c>
      <c r="K15" s="84">
        <v>623</v>
      </c>
      <c r="L15" s="85">
        <v>112</v>
      </c>
      <c r="M15" s="86">
        <f t="shared" si="3"/>
        <v>735</v>
      </c>
      <c r="N15" s="84">
        <v>617</v>
      </c>
      <c r="O15" s="85">
        <v>112</v>
      </c>
      <c r="P15" s="86">
        <f t="shared" si="4"/>
        <v>729</v>
      </c>
      <c r="Q15" s="84"/>
      <c r="R15" s="85"/>
      <c r="S15" s="86">
        <f t="shared" si="5"/>
        <v>0</v>
      </c>
      <c r="T15" s="84"/>
      <c r="U15" s="85"/>
      <c r="V15" s="86">
        <f t="shared" si="6"/>
        <v>0</v>
      </c>
      <c r="W15" s="84"/>
      <c r="X15" s="85"/>
      <c r="Y15" s="86">
        <f t="shared" si="7"/>
        <v>0</v>
      </c>
      <c r="Z15" s="84"/>
      <c r="AA15" s="85"/>
      <c r="AB15" s="86">
        <f t="shared" si="8"/>
        <v>0</v>
      </c>
      <c r="AC15" s="84"/>
      <c r="AD15" s="85"/>
      <c r="AE15" s="86">
        <f t="shared" si="9"/>
        <v>0</v>
      </c>
      <c r="AF15" s="84"/>
      <c r="AG15" s="85"/>
      <c r="AH15" s="86">
        <f>AF16+AG16</f>
        <v>0</v>
      </c>
      <c r="AI15" s="84"/>
      <c r="AJ15" s="85"/>
      <c r="AK15" s="86">
        <f t="shared" si="11"/>
        <v>0</v>
      </c>
      <c r="AL15" s="85">
        <f>B15+E15+H15+K15+N15+Q15+T15+W15+Z15+AC15+AF16+AI15</f>
        <v>3113</v>
      </c>
      <c r="AM15" s="85">
        <f>C15+F15+I15+L15+O15+R15+U15+X15+AA15+AD15+AG16+AJ15</f>
        <v>490</v>
      </c>
      <c r="AN15" s="86">
        <f t="shared" si="13"/>
        <v>3603</v>
      </c>
    </row>
    <row r="16" spans="1:40" ht="21">
      <c r="A16" s="84" t="s">
        <v>44</v>
      </c>
      <c r="B16" s="84">
        <v>800</v>
      </c>
      <c r="C16" s="84">
        <v>447</v>
      </c>
      <c r="D16" s="86">
        <f t="shared" si="0"/>
        <v>1247</v>
      </c>
      <c r="E16" s="84">
        <v>923</v>
      </c>
      <c r="F16" s="85">
        <v>438</v>
      </c>
      <c r="G16" s="86">
        <f t="shared" si="1"/>
        <v>1361</v>
      </c>
      <c r="H16" s="84">
        <v>940</v>
      </c>
      <c r="I16" s="84">
        <v>392</v>
      </c>
      <c r="J16" s="86">
        <f t="shared" si="2"/>
        <v>1332</v>
      </c>
      <c r="K16" s="84">
        <v>993</v>
      </c>
      <c r="L16" s="84">
        <v>502</v>
      </c>
      <c r="M16" s="86">
        <f t="shared" si="3"/>
        <v>1495</v>
      </c>
      <c r="N16" s="84">
        <v>918</v>
      </c>
      <c r="O16" s="84">
        <v>409</v>
      </c>
      <c r="P16" s="86">
        <f t="shared" si="4"/>
        <v>1327</v>
      </c>
      <c r="Q16" s="84"/>
      <c r="R16" s="84"/>
      <c r="S16" s="86">
        <f t="shared" si="5"/>
        <v>0</v>
      </c>
      <c r="T16" s="84"/>
      <c r="U16" s="84"/>
      <c r="V16" s="86">
        <f t="shared" si="6"/>
        <v>0</v>
      </c>
      <c r="W16" s="84"/>
      <c r="X16" s="84"/>
      <c r="Y16" s="86">
        <f t="shared" si="7"/>
        <v>0</v>
      </c>
      <c r="Z16" s="84"/>
      <c r="AA16" s="84"/>
      <c r="AB16" s="86">
        <f t="shared" si="8"/>
        <v>0</v>
      </c>
      <c r="AC16" s="84"/>
      <c r="AD16" s="84"/>
      <c r="AE16" s="86">
        <f t="shared" si="9"/>
        <v>0</v>
      </c>
      <c r="AF16" s="84"/>
      <c r="AG16" s="84"/>
      <c r="AH16" s="86">
        <f t="shared" si="10"/>
        <v>0</v>
      </c>
      <c r="AI16" s="84"/>
      <c r="AJ16" s="84"/>
      <c r="AK16" s="86">
        <f t="shared" si="11"/>
        <v>0</v>
      </c>
      <c r="AL16" s="85">
        <f>B16+E16+H16+K16+N16+Q16+T16+W16+Z16+AC16+AF17+AI16</f>
        <v>4574</v>
      </c>
      <c r="AM16" s="85">
        <f>C16+F16+I16+L16+O16+R16+U16+X16+AA16+AD16+AG17+AJ16</f>
        <v>2188</v>
      </c>
      <c r="AN16" s="86">
        <f t="shared" si="13"/>
        <v>6762</v>
      </c>
    </row>
    <row r="17" spans="1:40" ht="21">
      <c r="A17" s="84" t="s">
        <v>71</v>
      </c>
      <c r="B17" s="84">
        <v>335</v>
      </c>
      <c r="C17" s="84"/>
      <c r="D17" s="86">
        <f t="shared" si="0"/>
        <v>335</v>
      </c>
      <c r="E17" s="84">
        <v>377</v>
      </c>
      <c r="F17" s="84"/>
      <c r="G17" s="86">
        <f t="shared" si="1"/>
        <v>377</v>
      </c>
      <c r="H17" s="84">
        <v>366</v>
      </c>
      <c r="I17" s="84"/>
      <c r="J17" s="86">
        <f t="shared" si="2"/>
        <v>366</v>
      </c>
      <c r="K17" s="84">
        <v>359</v>
      </c>
      <c r="L17" s="84"/>
      <c r="M17" s="86">
        <f t="shared" si="3"/>
        <v>359</v>
      </c>
      <c r="N17" s="84">
        <v>394</v>
      </c>
      <c r="O17" s="84"/>
      <c r="P17" s="86">
        <f t="shared" si="4"/>
        <v>394</v>
      </c>
      <c r="Q17" s="84"/>
      <c r="R17" s="84"/>
      <c r="S17" s="86">
        <f t="shared" si="5"/>
        <v>0</v>
      </c>
      <c r="T17" s="84"/>
      <c r="U17" s="84"/>
      <c r="V17" s="86">
        <f t="shared" si="6"/>
        <v>0</v>
      </c>
      <c r="W17" s="84"/>
      <c r="X17" s="84"/>
      <c r="Y17" s="86">
        <f t="shared" si="7"/>
        <v>0</v>
      </c>
      <c r="Z17" s="84"/>
      <c r="AA17" s="84"/>
      <c r="AB17" s="86">
        <f t="shared" si="8"/>
        <v>0</v>
      </c>
      <c r="AC17" s="84"/>
      <c r="AD17" s="84"/>
      <c r="AE17" s="86">
        <f t="shared" si="9"/>
        <v>0</v>
      </c>
      <c r="AF17" s="84"/>
      <c r="AG17" s="84"/>
      <c r="AH17" s="86">
        <f t="shared" si="10"/>
        <v>0</v>
      </c>
      <c r="AI17" s="84"/>
      <c r="AJ17" s="84"/>
      <c r="AK17" s="86">
        <f t="shared" si="11"/>
        <v>0</v>
      </c>
      <c r="AL17" s="85">
        <f t="shared" si="12"/>
        <v>1831</v>
      </c>
      <c r="AM17" s="85">
        <f t="shared" si="12"/>
        <v>0</v>
      </c>
      <c r="AN17" s="86">
        <f t="shared" si="13"/>
        <v>1831</v>
      </c>
    </row>
    <row r="18" spans="1:40" ht="21">
      <c r="A18" s="84" t="s">
        <v>72</v>
      </c>
      <c r="B18" s="84">
        <v>380</v>
      </c>
      <c r="C18" s="84"/>
      <c r="D18" s="86">
        <f t="shared" si="0"/>
        <v>380</v>
      </c>
      <c r="E18" s="84">
        <v>373</v>
      </c>
      <c r="F18" s="84"/>
      <c r="G18" s="86">
        <f t="shared" si="1"/>
        <v>373</v>
      </c>
      <c r="H18" s="84">
        <v>377</v>
      </c>
      <c r="I18" s="84"/>
      <c r="J18" s="86">
        <f t="shared" si="2"/>
        <v>377</v>
      </c>
      <c r="K18" s="84">
        <v>415</v>
      </c>
      <c r="L18" s="84"/>
      <c r="M18" s="86">
        <f t="shared" si="3"/>
        <v>415</v>
      </c>
      <c r="N18" s="84">
        <v>332</v>
      </c>
      <c r="O18" s="84"/>
      <c r="P18" s="86">
        <f t="shared" si="4"/>
        <v>332</v>
      </c>
      <c r="Q18" s="84"/>
      <c r="R18" s="84"/>
      <c r="S18" s="86"/>
      <c r="T18" s="84"/>
      <c r="U18" s="84"/>
      <c r="V18" s="86"/>
      <c r="W18" s="84"/>
      <c r="X18" s="84"/>
      <c r="Y18" s="86"/>
      <c r="Z18" s="84"/>
      <c r="AA18" s="84"/>
      <c r="AB18" s="86"/>
      <c r="AC18" s="84"/>
      <c r="AD18" s="84"/>
      <c r="AE18" s="86"/>
      <c r="AF18" s="84"/>
      <c r="AG18" s="84"/>
      <c r="AH18" s="86"/>
      <c r="AI18" s="84"/>
      <c r="AJ18" s="84"/>
      <c r="AK18" s="86"/>
      <c r="AL18" s="85"/>
      <c r="AM18" s="85"/>
      <c r="AN18" s="86"/>
    </row>
    <row r="19" spans="1:40" ht="21">
      <c r="A19" s="84" t="s">
        <v>46</v>
      </c>
      <c r="B19" s="84">
        <v>348</v>
      </c>
      <c r="C19" s="85">
        <v>95</v>
      </c>
      <c r="D19" s="86">
        <f t="shared" si="0"/>
        <v>443</v>
      </c>
      <c r="E19" s="84">
        <v>370</v>
      </c>
      <c r="F19" s="85">
        <v>94</v>
      </c>
      <c r="G19" s="86">
        <f t="shared" si="1"/>
        <v>464</v>
      </c>
      <c r="H19" s="84">
        <v>344</v>
      </c>
      <c r="I19" s="85">
        <v>104</v>
      </c>
      <c r="J19" s="86">
        <f t="shared" si="2"/>
        <v>448</v>
      </c>
      <c r="K19" s="84">
        <v>387</v>
      </c>
      <c r="L19" s="85">
        <v>88</v>
      </c>
      <c r="M19" s="86">
        <f t="shared" si="3"/>
        <v>475</v>
      </c>
      <c r="N19" s="84">
        <v>339</v>
      </c>
      <c r="O19" s="85">
        <v>82</v>
      </c>
      <c r="P19" s="86">
        <f t="shared" si="4"/>
        <v>421</v>
      </c>
      <c r="Q19" s="84"/>
      <c r="R19" s="85"/>
      <c r="S19" s="86">
        <f t="shared" si="5"/>
        <v>0</v>
      </c>
      <c r="T19" s="84"/>
      <c r="U19" s="85"/>
      <c r="V19" s="86">
        <f t="shared" si="6"/>
        <v>0</v>
      </c>
      <c r="W19" s="84"/>
      <c r="X19" s="85"/>
      <c r="Y19" s="86">
        <f t="shared" si="7"/>
        <v>0</v>
      </c>
      <c r="Z19" s="84"/>
      <c r="AA19" s="85"/>
      <c r="AB19" s="86">
        <f t="shared" si="8"/>
        <v>0</v>
      </c>
      <c r="AC19" s="84"/>
      <c r="AD19" s="85"/>
      <c r="AE19" s="86">
        <f t="shared" si="9"/>
        <v>0</v>
      </c>
      <c r="AF19" s="84"/>
      <c r="AG19" s="85"/>
      <c r="AH19" s="86">
        <f t="shared" si="10"/>
        <v>0</v>
      </c>
      <c r="AI19" s="84"/>
      <c r="AJ19" s="85"/>
      <c r="AK19" s="86">
        <f t="shared" si="11"/>
        <v>0</v>
      </c>
      <c r="AL19" s="85">
        <f t="shared" si="12"/>
        <v>1788</v>
      </c>
      <c r="AM19" s="85">
        <f t="shared" si="12"/>
        <v>463</v>
      </c>
      <c r="AN19" s="86">
        <f t="shared" si="13"/>
        <v>2251</v>
      </c>
    </row>
    <row r="20" spans="1:40" ht="21">
      <c r="A20" s="84" t="s">
        <v>53</v>
      </c>
      <c r="B20" s="96">
        <v>545</v>
      </c>
      <c r="C20" s="96"/>
      <c r="D20" s="86">
        <f t="shared" si="0"/>
        <v>545</v>
      </c>
      <c r="E20" s="96">
        <v>570</v>
      </c>
      <c r="F20" s="96"/>
      <c r="G20" s="86">
        <f t="shared" si="1"/>
        <v>570</v>
      </c>
      <c r="H20" s="96">
        <v>405</v>
      </c>
      <c r="I20" s="96"/>
      <c r="J20" s="86">
        <f t="shared" si="2"/>
        <v>405</v>
      </c>
      <c r="K20" s="96">
        <v>500</v>
      </c>
      <c r="L20" s="96"/>
      <c r="M20" s="86">
        <f t="shared" si="3"/>
        <v>500</v>
      </c>
      <c r="N20" s="96">
        <v>545</v>
      </c>
      <c r="O20" s="96"/>
      <c r="P20" s="86">
        <f t="shared" si="4"/>
        <v>545</v>
      </c>
      <c r="Q20" s="84"/>
      <c r="R20" s="84"/>
      <c r="S20" s="86">
        <f t="shared" si="5"/>
        <v>0</v>
      </c>
      <c r="T20" s="84"/>
      <c r="U20" s="84"/>
      <c r="V20" s="86">
        <f t="shared" si="6"/>
        <v>0</v>
      </c>
      <c r="W20" s="84"/>
      <c r="X20" s="84"/>
      <c r="Y20" s="86">
        <f t="shared" si="7"/>
        <v>0</v>
      </c>
      <c r="Z20" s="84"/>
      <c r="AA20" s="84"/>
      <c r="AB20" s="86">
        <f t="shared" si="8"/>
        <v>0</v>
      </c>
      <c r="AC20" s="84"/>
      <c r="AD20" s="84"/>
      <c r="AE20" s="86">
        <f t="shared" si="9"/>
        <v>0</v>
      </c>
      <c r="AF20" s="96"/>
      <c r="AG20" s="96"/>
      <c r="AH20" s="86">
        <f t="shared" si="10"/>
        <v>0</v>
      </c>
      <c r="AI20" s="84"/>
      <c r="AJ20" s="84"/>
      <c r="AK20" s="86">
        <f t="shared" si="11"/>
        <v>0</v>
      </c>
      <c r="AL20" s="85">
        <f t="shared" si="12"/>
        <v>2565</v>
      </c>
      <c r="AM20" s="85">
        <f t="shared" si="12"/>
        <v>0</v>
      </c>
      <c r="AN20" s="86">
        <f>AL20+AM20</f>
        <v>2565</v>
      </c>
    </row>
    <row r="21" spans="1:40" ht="21">
      <c r="A21" s="84" t="s">
        <v>56</v>
      </c>
      <c r="B21" s="96">
        <v>124</v>
      </c>
      <c r="C21" s="96">
        <v>7</v>
      </c>
      <c r="D21" s="86">
        <f t="shared" si="0"/>
        <v>131</v>
      </c>
      <c r="E21" s="96">
        <v>132</v>
      </c>
      <c r="F21" s="96">
        <v>5</v>
      </c>
      <c r="G21" s="86">
        <f t="shared" si="1"/>
        <v>137</v>
      </c>
      <c r="H21" s="96">
        <v>158</v>
      </c>
      <c r="I21" s="96">
        <v>2</v>
      </c>
      <c r="J21" s="86">
        <f t="shared" si="2"/>
        <v>160</v>
      </c>
      <c r="K21" s="96">
        <v>157</v>
      </c>
      <c r="L21" s="96"/>
      <c r="M21" s="86">
        <f t="shared" si="3"/>
        <v>157</v>
      </c>
      <c r="N21" s="96">
        <v>139</v>
      </c>
      <c r="O21" s="96">
        <v>2</v>
      </c>
      <c r="P21" s="86">
        <f t="shared" si="4"/>
        <v>141</v>
      </c>
      <c r="Q21" s="84"/>
      <c r="R21" s="84"/>
      <c r="S21" s="86">
        <f t="shared" si="5"/>
        <v>0</v>
      </c>
      <c r="T21" s="84"/>
      <c r="U21" s="84"/>
      <c r="V21" s="86">
        <f t="shared" si="6"/>
        <v>0</v>
      </c>
      <c r="W21" s="84"/>
      <c r="X21" s="84"/>
      <c r="Y21" s="86">
        <f t="shared" si="7"/>
        <v>0</v>
      </c>
      <c r="Z21" s="84"/>
      <c r="AA21" s="84"/>
      <c r="AB21" s="86">
        <f t="shared" si="8"/>
        <v>0</v>
      </c>
      <c r="AC21" s="84"/>
      <c r="AD21" s="84"/>
      <c r="AE21" s="86">
        <f t="shared" si="9"/>
        <v>0</v>
      </c>
      <c r="AF21" s="96"/>
      <c r="AG21" s="96"/>
      <c r="AH21" s="86">
        <f t="shared" si="10"/>
        <v>0</v>
      </c>
      <c r="AI21" s="84"/>
      <c r="AJ21" s="84"/>
      <c r="AK21" s="86">
        <f t="shared" si="11"/>
        <v>0</v>
      </c>
      <c r="AL21" s="85">
        <f t="shared" si="12"/>
        <v>710</v>
      </c>
      <c r="AM21" s="85">
        <f t="shared" si="12"/>
        <v>16</v>
      </c>
      <c r="AN21" s="86">
        <f t="shared" si="13"/>
        <v>726</v>
      </c>
    </row>
    <row r="22" spans="1:40" ht="21">
      <c r="A22" s="84" t="s">
        <v>57</v>
      </c>
      <c r="B22" s="96">
        <v>2974</v>
      </c>
      <c r="C22" s="96"/>
      <c r="D22" s="86">
        <f t="shared" si="0"/>
        <v>2974</v>
      </c>
      <c r="E22" s="86">
        <v>2291</v>
      </c>
      <c r="F22" s="96"/>
      <c r="G22" s="86">
        <f t="shared" si="1"/>
        <v>2291</v>
      </c>
      <c r="H22" s="96">
        <v>1683</v>
      </c>
      <c r="I22" s="96"/>
      <c r="J22" s="86">
        <f t="shared" si="2"/>
        <v>1683</v>
      </c>
      <c r="K22" s="96">
        <v>1714</v>
      </c>
      <c r="L22" s="96"/>
      <c r="M22" s="86">
        <f t="shared" si="3"/>
        <v>1714</v>
      </c>
      <c r="N22" s="96">
        <v>1232</v>
      </c>
      <c r="O22" s="96"/>
      <c r="P22" s="86">
        <f t="shared" si="4"/>
        <v>1232</v>
      </c>
      <c r="Q22" s="100"/>
      <c r="R22" s="100"/>
      <c r="S22" s="86">
        <f t="shared" si="5"/>
        <v>0</v>
      </c>
      <c r="T22" s="84"/>
      <c r="U22" s="84"/>
      <c r="V22" s="86">
        <f t="shared" si="6"/>
        <v>0</v>
      </c>
      <c r="W22" s="84"/>
      <c r="X22" s="84"/>
      <c r="Y22" s="86">
        <f t="shared" si="7"/>
        <v>0</v>
      </c>
      <c r="Z22" s="85"/>
      <c r="AA22" s="84"/>
      <c r="AB22" s="86">
        <f t="shared" si="8"/>
        <v>0</v>
      </c>
      <c r="AC22" s="84"/>
      <c r="AD22" s="84"/>
      <c r="AE22" s="86">
        <f t="shared" si="9"/>
        <v>0</v>
      </c>
      <c r="AF22" s="96"/>
      <c r="AG22" s="96"/>
      <c r="AH22" s="86">
        <f t="shared" si="10"/>
        <v>0</v>
      </c>
      <c r="AI22" s="84"/>
      <c r="AJ22" s="84"/>
      <c r="AK22" s="86">
        <f t="shared" si="11"/>
        <v>0</v>
      </c>
      <c r="AL22" s="85">
        <f t="shared" si="12"/>
        <v>9894</v>
      </c>
      <c r="AM22" s="85">
        <f t="shared" si="12"/>
        <v>0</v>
      </c>
      <c r="AN22" s="86">
        <f t="shared" si="13"/>
        <v>9894</v>
      </c>
    </row>
    <row r="23" spans="1:40" ht="21">
      <c r="A23" s="84" t="s">
        <v>47</v>
      </c>
      <c r="B23" s="142">
        <v>1434</v>
      </c>
      <c r="C23" s="143"/>
      <c r="D23" s="86">
        <f>B23+C23</f>
        <v>1434</v>
      </c>
      <c r="E23" s="91">
        <v>1435</v>
      </c>
      <c r="F23" s="92"/>
      <c r="G23" s="86">
        <f t="shared" si="1"/>
        <v>1435</v>
      </c>
      <c r="H23" s="91">
        <v>1465</v>
      </c>
      <c r="I23" s="92"/>
      <c r="J23" s="86">
        <f t="shared" si="2"/>
        <v>1465</v>
      </c>
      <c r="K23" s="91">
        <v>1368</v>
      </c>
      <c r="L23" s="92"/>
      <c r="M23" s="86">
        <f>K23+L23</f>
        <v>1368</v>
      </c>
      <c r="N23" s="90">
        <v>1181</v>
      </c>
      <c r="O23" s="92"/>
      <c r="P23" s="101">
        <f>N23+O23</f>
        <v>1181</v>
      </c>
      <c r="Q23" s="90"/>
      <c r="R23" s="93"/>
      <c r="S23" s="86">
        <f t="shared" si="5"/>
        <v>0</v>
      </c>
      <c r="T23" s="85"/>
      <c r="U23" s="84"/>
      <c r="V23" s="86">
        <f t="shared" si="6"/>
        <v>0</v>
      </c>
      <c r="W23" s="85"/>
      <c r="X23" s="84"/>
      <c r="Y23" s="86">
        <f t="shared" si="7"/>
        <v>0</v>
      </c>
      <c r="Z23" s="94"/>
      <c r="AA23" s="92"/>
      <c r="AB23" s="86">
        <f t="shared" si="8"/>
        <v>0</v>
      </c>
      <c r="AC23" s="91"/>
      <c r="AD23" s="92"/>
      <c r="AE23" s="86">
        <f t="shared" si="9"/>
        <v>0</v>
      </c>
      <c r="AF23" s="91"/>
      <c r="AG23" s="92"/>
      <c r="AH23" s="86">
        <f t="shared" si="10"/>
        <v>0</v>
      </c>
      <c r="AI23" s="91"/>
      <c r="AJ23" s="92"/>
      <c r="AK23" s="86">
        <f t="shared" si="11"/>
        <v>0</v>
      </c>
      <c r="AL23" s="85">
        <f t="shared" si="12"/>
        <v>6883</v>
      </c>
      <c r="AM23" s="85">
        <f t="shared" si="12"/>
        <v>0</v>
      </c>
      <c r="AN23" s="86">
        <f t="shared" si="13"/>
        <v>6883</v>
      </c>
    </row>
    <row r="24" spans="1:40" ht="21">
      <c r="A24" s="84" t="s">
        <v>59</v>
      </c>
      <c r="B24" s="91">
        <v>1</v>
      </c>
      <c r="C24" s="92"/>
      <c r="D24" s="86">
        <f>B24+C24</f>
        <v>1</v>
      </c>
      <c r="E24" s="91">
        <v>2</v>
      </c>
      <c r="F24" s="92"/>
      <c r="G24" s="86">
        <f t="shared" si="1"/>
        <v>2</v>
      </c>
      <c r="H24" s="91">
        <v>1</v>
      </c>
      <c r="I24" s="92"/>
      <c r="J24" s="86">
        <f t="shared" si="2"/>
        <v>1</v>
      </c>
      <c r="K24" s="91">
        <v>4</v>
      </c>
      <c r="L24" s="92"/>
      <c r="M24" s="86">
        <f>K24+L24</f>
        <v>4</v>
      </c>
      <c r="N24" s="91">
        <v>7</v>
      </c>
      <c r="O24" s="92"/>
      <c r="P24" s="101">
        <f>N24+O24</f>
        <v>7</v>
      </c>
      <c r="Q24" s="102"/>
      <c r="R24" s="103"/>
      <c r="S24" s="86">
        <f t="shared" si="5"/>
        <v>0</v>
      </c>
      <c r="T24" s="84"/>
      <c r="U24" s="84"/>
      <c r="V24" s="86">
        <f t="shared" si="6"/>
        <v>0</v>
      </c>
      <c r="W24" s="84"/>
      <c r="X24" s="84"/>
      <c r="Y24" s="86">
        <f t="shared" si="7"/>
        <v>0</v>
      </c>
      <c r="Z24" s="91"/>
      <c r="AA24" s="92"/>
      <c r="AB24" s="86">
        <f t="shared" si="8"/>
        <v>0</v>
      </c>
      <c r="AC24" s="91"/>
      <c r="AD24" s="92"/>
      <c r="AE24" s="86">
        <f t="shared" si="9"/>
        <v>0</v>
      </c>
      <c r="AF24" s="91"/>
      <c r="AG24" s="92"/>
      <c r="AH24" s="86">
        <f t="shared" si="10"/>
        <v>0</v>
      </c>
      <c r="AI24" s="91"/>
      <c r="AJ24" s="92"/>
      <c r="AK24" s="86">
        <f t="shared" si="11"/>
        <v>0</v>
      </c>
      <c r="AL24" s="85">
        <f t="shared" si="12"/>
        <v>15</v>
      </c>
      <c r="AM24" s="85">
        <f t="shared" si="12"/>
        <v>0</v>
      </c>
      <c r="AN24" s="86">
        <f t="shared" si="13"/>
        <v>15</v>
      </c>
    </row>
    <row r="25" spans="1:40" ht="21">
      <c r="A25" s="84" t="s">
        <v>48</v>
      </c>
      <c r="B25" s="142">
        <v>3259</v>
      </c>
      <c r="C25" s="143"/>
      <c r="D25" s="86">
        <f t="shared" si="0"/>
        <v>3259</v>
      </c>
      <c r="E25" s="142">
        <v>3368</v>
      </c>
      <c r="F25" s="143"/>
      <c r="G25" s="86">
        <f t="shared" si="1"/>
        <v>3368</v>
      </c>
      <c r="H25" s="99">
        <v>3609</v>
      </c>
      <c r="I25" s="84"/>
      <c r="J25" s="86">
        <f t="shared" si="2"/>
        <v>3609</v>
      </c>
      <c r="K25" s="84"/>
      <c r="L25" s="84">
        <v>3614</v>
      </c>
      <c r="M25" s="86">
        <f t="shared" si="3"/>
        <v>3614</v>
      </c>
      <c r="N25" s="84">
        <v>3092</v>
      </c>
      <c r="O25" s="84"/>
      <c r="P25" s="86">
        <f>N25+O25</f>
        <v>3092</v>
      </c>
      <c r="Q25" s="104"/>
      <c r="R25" s="104"/>
      <c r="S25" s="86">
        <f t="shared" si="5"/>
        <v>0</v>
      </c>
      <c r="T25" s="85"/>
      <c r="U25" s="84"/>
      <c r="V25" s="86">
        <f t="shared" si="6"/>
        <v>0</v>
      </c>
      <c r="W25" s="85"/>
      <c r="X25" s="84"/>
      <c r="Y25" s="86">
        <f t="shared" si="7"/>
        <v>0</v>
      </c>
      <c r="Z25" s="91"/>
      <c r="AA25" s="92"/>
      <c r="AB25" s="86">
        <f t="shared" si="8"/>
        <v>0</v>
      </c>
      <c r="AC25" s="84"/>
      <c r="AD25" s="84"/>
      <c r="AE25" s="101">
        <f t="shared" si="9"/>
        <v>0</v>
      </c>
      <c r="AF25" s="99"/>
      <c r="AG25" s="84"/>
      <c r="AH25" s="105">
        <f t="shared" si="10"/>
        <v>0</v>
      </c>
      <c r="AI25" s="84"/>
      <c r="AJ25" s="84"/>
      <c r="AK25" s="86">
        <f t="shared" si="11"/>
        <v>0</v>
      </c>
      <c r="AL25" s="85">
        <f t="shared" si="12"/>
        <v>13328</v>
      </c>
      <c r="AM25" s="85">
        <f t="shared" si="12"/>
        <v>3614</v>
      </c>
      <c r="AN25" s="86">
        <f t="shared" si="13"/>
        <v>16942</v>
      </c>
    </row>
    <row r="26" spans="1:40" s="78" customFormat="1" ht="29.25" customHeight="1">
      <c r="A26" s="106" t="s">
        <v>7</v>
      </c>
      <c r="B26" s="107">
        <f>SUM(B5:B25)</f>
        <v>21878</v>
      </c>
      <c r="C26" s="107">
        <f aca="true" t="shared" si="14" ref="C26:AN26">SUM(C5:C25)</f>
        <v>3153</v>
      </c>
      <c r="D26" s="107">
        <f t="shared" si="14"/>
        <v>25031</v>
      </c>
      <c r="E26" s="107">
        <f t="shared" si="14"/>
        <v>24309</v>
      </c>
      <c r="F26" s="107">
        <f t="shared" si="14"/>
        <v>3014</v>
      </c>
      <c r="G26" s="107">
        <f t="shared" si="14"/>
        <v>27323</v>
      </c>
      <c r="H26" s="107">
        <f t="shared" si="14"/>
        <v>26485</v>
      </c>
      <c r="I26" s="107">
        <f t="shared" si="14"/>
        <v>2923</v>
      </c>
      <c r="J26" s="107">
        <f t="shared" si="14"/>
        <v>29408</v>
      </c>
      <c r="K26" s="107">
        <f t="shared" si="14"/>
        <v>19331</v>
      </c>
      <c r="L26" s="107">
        <f t="shared" si="14"/>
        <v>6902</v>
      </c>
      <c r="M26" s="107">
        <f t="shared" si="14"/>
        <v>26233</v>
      </c>
      <c r="N26" s="107">
        <f t="shared" si="14"/>
        <v>20091</v>
      </c>
      <c r="O26" s="107">
        <f t="shared" si="14"/>
        <v>3048</v>
      </c>
      <c r="P26" s="107">
        <f t="shared" si="14"/>
        <v>23139</v>
      </c>
      <c r="Q26" s="107">
        <f t="shared" si="14"/>
        <v>0</v>
      </c>
      <c r="R26" s="107">
        <f t="shared" si="14"/>
        <v>0</v>
      </c>
      <c r="S26" s="107">
        <f t="shared" si="14"/>
        <v>0</v>
      </c>
      <c r="T26" s="107">
        <f t="shared" si="14"/>
        <v>0</v>
      </c>
      <c r="U26" s="107">
        <f t="shared" si="14"/>
        <v>0</v>
      </c>
      <c r="V26" s="107">
        <f t="shared" si="14"/>
        <v>0</v>
      </c>
      <c r="W26" s="107">
        <f t="shared" si="14"/>
        <v>0</v>
      </c>
      <c r="X26" s="107">
        <f t="shared" si="14"/>
        <v>0</v>
      </c>
      <c r="Y26" s="107">
        <f t="shared" si="14"/>
        <v>0</v>
      </c>
      <c r="Z26" s="107">
        <f t="shared" si="14"/>
        <v>0</v>
      </c>
      <c r="AA26" s="107">
        <f t="shared" si="14"/>
        <v>0</v>
      </c>
      <c r="AB26" s="107">
        <f t="shared" si="14"/>
        <v>0</v>
      </c>
      <c r="AC26" s="107">
        <f t="shared" si="14"/>
        <v>0</v>
      </c>
      <c r="AD26" s="107">
        <f t="shared" si="14"/>
        <v>0</v>
      </c>
      <c r="AE26" s="107">
        <f t="shared" si="14"/>
        <v>0</v>
      </c>
      <c r="AF26" s="108">
        <f t="shared" si="14"/>
        <v>0</v>
      </c>
      <c r="AG26" s="108">
        <f t="shared" si="14"/>
        <v>0</v>
      </c>
      <c r="AH26" s="107">
        <f t="shared" si="14"/>
        <v>0</v>
      </c>
      <c r="AI26" s="107">
        <f t="shared" si="14"/>
        <v>0</v>
      </c>
      <c r="AJ26" s="107">
        <f t="shared" si="14"/>
        <v>0</v>
      </c>
      <c r="AK26" s="107">
        <f t="shared" si="14"/>
        <v>0</v>
      </c>
      <c r="AL26" s="107">
        <f t="shared" si="14"/>
        <v>110217</v>
      </c>
      <c r="AM26" s="107">
        <f>SUM(AM5:AM25)</f>
        <v>19040</v>
      </c>
      <c r="AN26" s="107">
        <f t="shared" si="14"/>
        <v>129257</v>
      </c>
    </row>
    <row r="27" ht="21">
      <c r="AC27" s="80"/>
    </row>
  </sheetData>
  <sheetProtection/>
  <mergeCells count="37">
    <mergeCell ref="B25:C25"/>
    <mergeCell ref="E25:F25"/>
    <mergeCell ref="AL2:AN2"/>
    <mergeCell ref="AL3:AN3"/>
    <mergeCell ref="AF3:AH3"/>
    <mergeCell ref="AI2:AK2"/>
    <mergeCell ref="AF2:AH2"/>
    <mergeCell ref="AC2:AE2"/>
    <mergeCell ref="AC3:AE3"/>
    <mergeCell ref="AI3:AK3"/>
    <mergeCell ref="W2:Y2"/>
    <mergeCell ref="W3:Y3"/>
    <mergeCell ref="Z2:AB2"/>
    <mergeCell ref="Z3:AB3"/>
    <mergeCell ref="N2:P2"/>
    <mergeCell ref="N3:P3"/>
    <mergeCell ref="Q2:S2"/>
    <mergeCell ref="Q3:S3"/>
    <mergeCell ref="T2:V2"/>
    <mergeCell ref="T3:V3"/>
    <mergeCell ref="B3:D3"/>
    <mergeCell ref="A2:A4"/>
    <mergeCell ref="B2:D2"/>
    <mergeCell ref="A1:AN1"/>
    <mergeCell ref="E2:G2"/>
    <mergeCell ref="E3:G3"/>
    <mergeCell ref="H2:J2"/>
    <mergeCell ref="H3:J3"/>
    <mergeCell ref="K2:M2"/>
    <mergeCell ref="K3:M3"/>
    <mergeCell ref="B9:C9"/>
    <mergeCell ref="E9:F9"/>
    <mergeCell ref="B23:C23"/>
    <mergeCell ref="B7:C7"/>
    <mergeCell ref="E7:F7"/>
    <mergeCell ref="B8:C8"/>
    <mergeCell ref="E8:F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0">
      <selection activeCell="G6" sqref="G6"/>
    </sheetView>
  </sheetViews>
  <sheetFormatPr defaultColWidth="9.140625" defaultRowHeight="15"/>
  <cols>
    <col min="1" max="1" width="36.421875" style="12" customWidth="1"/>
    <col min="2" max="4" width="12.421875" style="12" customWidth="1"/>
  </cols>
  <sheetData>
    <row r="1" spans="1:4" ht="28.5" customHeight="1">
      <c r="A1" s="159" t="s">
        <v>49</v>
      </c>
      <c r="B1" s="160"/>
      <c r="C1" s="160"/>
      <c r="D1" s="161"/>
    </row>
    <row r="2" spans="1:4" ht="28.5" customHeight="1">
      <c r="A2" s="162"/>
      <c r="B2" s="164" t="s">
        <v>52</v>
      </c>
      <c r="C2" s="165"/>
      <c r="D2" s="166"/>
    </row>
    <row r="3" spans="1:4" ht="42">
      <c r="A3" s="163"/>
      <c r="B3" s="16" t="s">
        <v>50</v>
      </c>
      <c r="C3" s="16" t="s">
        <v>51</v>
      </c>
      <c r="D3" s="11" t="s">
        <v>7</v>
      </c>
    </row>
    <row r="4" spans="1:4" ht="24" customHeight="1">
      <c r="A4" s="8" t="s">
        <v>38</v>
      </c>
      <c r="B4" s="7"/>
      <c r="C4" s="7"/>
      <c r="D4" s="14"/>
    </row>
    <row r="5" spans="1:4" ht="24" customHeight="1">
      <c r="A5" s="8" t="s">
        <v>39</v>
      </c>
      <c r="B5" s="8"/>
      <c r="C5" s="7"/>
      <c r="D5" s="14"/>
    </row>
    <row r="6" spans="1:4" ht="24" customHeight="1">
      <c r="A6" s="8" t="s">
        <v>40</v>
      </c>
      <c r="B6" s="8"/>
      <c r="C6" s="8"/>
      <c r="D6" s="14"/>
    </row>
    <row r="7" spans="1:4" ht="24" customHeight="1">
      <c r="A7" s="8" t="s">
        <v>54</v>
      </c>
      <c r="B7" s="8"/>
      <c r="C7" s="8"/>
      <c r="D7" s="14"/>
    </row>
    <row r="8" spans="1:4" ht="24" customHeight="1">
      <c r="A8" s="8" t="s">
        <v>55</v>
      </c>
      <c r="B8" s="8"/>
      <c r="C8" s="8"/>
      <c r="D8" s="14"/>
    </row>
    <row r="9" spans="1:4" ht="24" customHeight="1">
      <c r="A9" s="8" t="s">
        <v>41</v>
      </c>
      <c r="B9" s="8"/>
      <c r="C9" s="8"/>
      <c r="D9" s="14"/>
    </row>
    <row r="10" spans="1:4" ht="24" customHeight="1">
      <c r="A10" s="8" t="s">
        <v>42</v>
      </c>
      <c r="B10" s="8"/>
      <c r="C10" s="7"/>
      <c r="D10" s="14"/>
    </row>
    <row r="11" spans="1:4" ht="24" customHeight="1">
      <c r="A11" s="8" t="s">
        <v>43</v>
      </c>
      <c r="B11" s="8"/>
      <c r="C11" s="7"/>
      <c r="D11" s="14"/>
    </row>
    <row r="12" spans="1:4" ht="24" customHeight="1">
      <c r="A12" s="8" t="s">
        <v>44</v>
      </c>
      <c r="B12" s="8"/>
      <c r="C12" s="8"/>
      <c r="D12" s="14"/>
    </row>
    <row r="13" spans="1:4" ht="24" customHeight="1">
      <c r="A13" s="8" t="s">
        <v>45</v>
      </c>
      <c r="B13" s="8"/>
      <c r="C13" s="8"/>
      <c r="D13" s="14"/>
    </row>
    <row r="14" spans="1:4" ht="24" customHeight="1">
      <c r="A14" s="8" t="s">
        <v>46</v>
      </c>
      <c r="B14" s="8"/>
      <c r="C14" s="7"/>
      <c r="D14" s="14"/>
    </row>
    <row r="15" spans="1:4" ht="24" customHeight="1">
      <c r="A15" s="13" t="s">
        <v>53</v>
      </c>
      <c r="B15" s="13"/>
      <c r="C15" s="13"/>
      <c r="D15" s="14"/>
    </row>
    <row r="16" spans="1:4" ht="24" customHeight="1">
      <c r="A16" s="13" t="s">
        <v>56</v>
      </c>
      <c r="B16" s="13"/>
      <c r="C16" s="13"/>
      <c r="D16" s="14"/>
    </row>
    <row r="17" spans="1:4" ht="24" customHeight="1">
      <c r="A17" s="13" t="s">
        <v>57</v>
      </c>
      <c r="B17" s="13"/>
      <c r="C17" s="13"/>
      <c r="D17" s="14"/>
    </row>
    <row r="18" spans="1:4" ht="24" customHeight="1">
      <c r="A18" s="8" t="s">
        <v>47</v>
      </c>
      <c r="B18" s="18"/>
      <c r="C18" s="18"/>
      <c r="D18" s="14"/>
    </row>
    <row r="19" spans="1:4" ht="24" customHeight="1">
      <c r="A19" s="8" t="s">
        <v>58</v>
      </c>
      <c r="B19" s="18"/>
      <c r="C19" s="18"/>
      <c r="D19" s="14"/>
    </row>
    <row r="20" spans="1:4" ht="24" customHeight="1">
      <c r="A20" s="8" t="s">
        <v>59</v>
      </c>
      <c r="B20" s="18"/>
      <c r="C20" s="18"/>
      <c r="D20" s="14"/>
    </row>
    <row r="21" spans="1:4" ht="24" customHeight="1">
      <c r="A21" s="8" t="s">
        <v>48</v>
      </c>
      <c r="B21" s="8"/>
      <c r="C21" s="8"/>
      <c r="D21" s="14"/>
    </row>
    <row r="22" spans="1:4" ht="24" customHeight="1">
      <c r="A22" s="9" t="s">
        <v>7</v>
      </c>
      <c r="B22" s="10"/>
      <c r="C22" s="10"/>
      <c r="D22" s="14"/>
    </row>
    <row r="24" ht="21">
      <c r="A24" s="15"/>
    </row>
  </sheetData>
  <sheetProtection/>
  <mergeCells count="3">
    <mergeCell ref="A1:D1"/>
    <mergeCell ref="A2:A3"/>
    <mergeCell ref="B2:D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8.75" customHeight="1"/>
  <cols>
    <col min="1" max="1" width="9.00390625" style="81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2GuyscOm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DRG-DUEAN</dc:creator>
  <cp:keywords/>
  <dc:description/>
  <cp:lastModifiedBy>admin</cp:lastModifiedBy>
  <cp:lastPrinted>2020-03-04T04:18:54Z</cp:lastPrinted>
  <dcterms:created xsi:type="dcterms:W3CDTF">2015-06-08T08:48:40Z</dcterms:created>
  <dcterms:modified xsi:type="dcterms:W3CDTF">2023-04-03T04:06:09Z</dcterms:modified>
  <cp:category/>
  <cp:version/>
  <cp:contentType/>
  <cp:contentStatus/>
</cp:coreProperties>
</file>